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hvorykh\Documents\1 Хворых С\раскрытие информации на сайте\2020\"/>
    </mc:Choice>
  </mc:AlternateContent>
  <bookViews>
    <workbookView xWindow="0" yWindow="0" windowWidth="19320" windowHeight="130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Лист1!$A$1:$F$97</definedName>
  </definedNames>
  <calcPr calcId="152511"/>
</workbook>
</file>

<file path=xl/calcChain.xml><?xml version="1.0" encoding="utf-8"?>
<calcChain xmlns="http://schemas.openxmlformats.org/spreadsheetml/2006/main">
  <c r="D61" i="1" l="1"/>
  <c r="D21" i="1" l="1"/>
  <c r="D47" i="1"/>
  <c r="D70" i="1" l="1"/>
  <c r="D86" i="1" l="1"/>
  <c r="D85" i="1" l="1"/>
  <c r="D84" i="1" l="1"/>
  <c r="G47" i="1" l="1"/>
  <c r="D35" i="1"/>
  <c r="D44" i="1"/>
  <c r="D26" i="1"/>
  <c r="D43" i="1"/>
  <c r="D74" i="1" l="1"/>
  <c r="G21" i="1" l="1"/>
  <c r="D23" i="1" l="1"/>
  <c r="D67" i="1" l="1"/>
  <c r="D33" i="1" l="1"/>
  <c r="D30" i="1" s="1"/>
  <c r="J24" i="1"/>
  <c r="J25" i="1"/>
  <c r="J26" i="1" s="1"/>
  <c r="D81" i="1" l="1"/>
  <c r="D80" i="1" s="1"/>
  <c r="D77" i="1"/>
  <c r="D73" i="1"/>
  <c r="D62" i="1"/>
  <c r="G22" i="1" l="1"/>
  <c r="H22" i="1" s="1"/>
</calcChain>
</file>

<file path=xl/sharedStrings.xml><?xml version="1.0" encoding="utf-8"?>
<sst xmlns="http://schemas.openxmlformats.org/spreadsheetml/2006/main" count="239" uniqueCount="165">
  <si>
    <t>Приложение 2</t>
  </si>
  <si>
    <t>к приказу</t>
  </si>
  <si>
    <t>Федеральной службы по тарифам</t>
  </si>
  <si>
    <t>от 24 октября 2014 г. N 1831-э</t>
  </si>
  <si>
    <t>Форма раскрытия информации</t>
  </si>
  <si>
    <t>о структуре и объемах затрат на оказание услуг по передаче</t>
  </si>
  <si>
    <t>электрической энергии сетевыми организациями, регулирование</t>
  </si>
  <si>
    <t>деятельности которых осуществляется методом долгосрочной</t>
  </si>
  <si>
    <t>индексации необходимой валовой выручки</t>
  </si>
  <si>
    <t>N п/п</t>
  </si>
  <si>
    <t>Показатель</t>
  </si>
  <si>
    <t>Ед. изм.</t>
  </si>
  <si>
    <t>Примечание &lt;***&gt;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</si>
  <si>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</si>
  <si>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</si>
  <si>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</si>
  <si>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</si>
  <si>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</si>
  <si>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</si>
  <si>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</si>
  <si>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</si>
  <si>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</si>
  <si>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</si>
  <si>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</si>
  <si>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</si>
  <si>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</si>
  <si>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</si>
  <si>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</si>
  <si>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Фонд оплаты труда</t>
  </si>
  <si>
    <t>1.1.2.1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</si>
  <si>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</si>
  <si>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</si>
  <si>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</si>
  <si>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</si>
  <si>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</si>
  <si>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</si>
  <si>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 &lt;****&gt;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</si>
  <si>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</si>
  <si>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</si>
  <si>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</si>
  <si>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Оплата услуг ОАО "ФСК ЕЭС"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</si>
  <si>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</si>
  <si>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</si>
  <si>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</si>
  <si>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</si>
  <si>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</si>
  <si>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</si>
  <si>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</si>
  <si>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</si>
  <si>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</si>
  <si>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</si>
  <si>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</si>
  <si>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</si>
  <si>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</si>
  <si>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</si>
  <si>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</si>
  <si>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</si>
  <si>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</si>
  <si>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</si>
  <si>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</si>
  <si>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</si>
  <si>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</si>
  <si>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</si>
  <si>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</si>
  <si>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</si>
  <si>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</si>
  <si>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</si>
  <si>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</si>
  <si>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2.n</t>
  </si>
  <si>
    <t>Количество условных единиц по линиям электропередач, всего</t>
  </si>
  <si>
    <t>у.е.</t>
  </si>
  <si>
    <t>Количество условных единиц по подстанциям, всего</t>
  </si>
  <si>
    <t>Длина линий электропередач, всего</t>
  </si>
  <si>
    <t>км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</si>
  <si>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</si>
  <si>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</si>
  <si>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</si>
  <si>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</si>
  <si>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 &lt;*****&gt;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</si>
  <si>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</si>
  <si>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</si>
  <si>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</si>
  <si>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</si>
  <si>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</t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</si>
  <si>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</si>
  <si>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>1.1.</t>
  </si>
  <si>
    <t>1.1.2.</t>
  </si>
  <si>
    <t>1.1.1.</t>
  </si>
  <si>
    <t>1.1.3.</t>
  </si>
  <si>
    <t>1.1.4.</t>
  </si>
  <si>
    <t>1.1.5.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</si>
  <si>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</si>
  <si>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</si>
  <si>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</si>
  <si>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</si>
  <si>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</si>
  <si>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</si>
  <si>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</si>
  <si>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</si>
  <si>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</si>
  <si>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</si>
  <si>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</si>
  <si>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</si>
  <si>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</si>
  <si>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1.3.</t>
  </si>
  <si>
    <t>7.1.</t>
  </si>
  <si>
    <t>3.1.</t>
  </si>
  <si>
    <t>3.2.</t>
  </si>
  <si>
    <t>3.3.</t>
  </si>
  <si>
    <t>4.1.</t>
  </si>
  <si>
    <t>4.2.</t>
  </si>
  <si>
    <t>5.1.</t>
  </si>
  <si>
    <t>5.2.</t>
  </si>
  <si>
    <t>5.3.</t>
  </si>
  <si>
    <t xml:space="preserve">в том числе длина линий электропередач на низком уровне напряжения </t>
  </si>
  <si>
    <t xml:space="preserve">факт </t>
  </si>
  <si>
    <t>расходы на оплату работ (услуг) непроизводственного характера, выполняемых по договорам с организациями, включая  расходы  на оплату  услуг связи, вневедомственной охраны, коммунальных услуг, юридических, информационных, аудиторских и консультационных и иных услуг</t>
  </si>
  <si>
    <t xml:space="preserve"> отчисления на формирование резервов, предназначенных для обеспечения безопасности атомных электростанций на всех стадиях их жизненного цикла и развития, определяемые в установленном порядке;</t>
  </si>
  <si>
    <t>плата за нормативы допустимых выбросов и сбросов загрязняющих веществ в окружающую природную среду;</t>
  </si>
  <si>
    <t>плата за владение и (или) пользование имуществом,</t>
  </si>
  <si>
    <t>расходы на служебные командировки,</t>
  </si>
  <si>
    <t>расходы на обучение персонала</t>
  </si>
  <si>
    <t xml:space="preserve">расходы на страхование </t>
  </si>
  <si>
    <t>отчисления на проведение мероприятий по надзору и контролю, производимые гарантирующими поставщиками, энергоснабжающими организациями, энергосбытовыми организациями, к числу потребителей которых относится население и приравненные к нему категории потребителей, по утверждаемым в установленном порядке нормативам</t>
  </si>
  <si>
    <t>расходы на обеспечение безопасности электрических станций, электрических сетей и других объектов электроэнергетики в соответствии с законодательством Российской Федерации;</t>
  </si>
  <si>
    <t>иные расходы</t>
  </si>
  <si>
    <t>1.1.3.3.1.</t>
  </si>
  <si>
    <t>1.1.3.3.2.</t>
  </si>
  <si>
    <t>1.1.3.3.3.</t>
  </si>
  <si>
    <t>1.1.3.3.4.</t>
  </si>
  <si>
    <t>1.1.3.3.5.</t>
  </si>
  <si>
    <t>1.1.3.3.6.</t>
  </si>
  <si>
    <t>1.1.3.3.7.</t>
  </si>
  <si>
    <t>1.1.3.3.8.</t>
  </si>
  <si>
    <t>1.1.3.3.9.</t>
  </si>
  <si>
    <t>1.1.3.3.10.</t>
  </si>
  <si>
    <t>1.1.3.3.11.</t>
  </si>
  <si>
    <t xml:space="preserve">план&lt;*&gt; </t>
  </si>
  <si>
    <t>ИНН: 4826052440</t>
  </si>
  <si>
    <t>КПП: 480201001</t>
  </si>
  <si>
    <t>МВА</t>
  </si>
  <si>
    <t>в том числе трансформаторная мощность подстанций на ВН (110 кВ) уровне напряжения</t>
  </si>
  <si>
    <t>в том числе трансформаторная мощность подстанций на СН-2 (10 кВ) уровне напряжения</t>
  </si>
  <si>
    <t>К п.8</t>
  </si>
  <si>
    <t>-</t>
  </si>
  <si>
    <t>в том числе количество условных единиц по линиям электропередач на ВН (110кВ) уровне напряжения</t>
  </si>
  <si>
    <t>в том числе количество условных единиц по линиям электропередач на СН-2 (10 кВ) уровне напряжения</t>
  </si>
  <si>
    <t>в том числе длина линий электропередач на СН-2 (10 кВ) уровне напряжения</t>
  </si>
  <si>
    <t>в том числе количество условных единиц по подстанциям на  ВН (110кВ) уровне напряжения</t>
  </si>
  <si>
    <t>в том числе длина линий электропередач на  ВН (110кВ) уровне напряжения</t>
  </si>
  <si>
    <t>в том числе количество условных единиц по подстанциям на СН-2 (10 кВ) уровне напряжения</t>
  </si>
  <si>
    <t xml:space="preserve">в том числе количество условных единиц по линиям электропередач на  НН  уровне напряжения  </t>
  </si>
  <si>
    <t>Справочно: расходы на ремонт, всего (пункт 1.1.1.2 + пункт 1.1.2.1 + пункт 1.1.3.1)</t>
  </si>
  <si>
    <t>в том числе  на ВН (110кВ) уровне напряжения</t>
  </si>
  <si>
    <t>8.1.</t>
  </si>
  <si>
    <t>8.2.</t>
  </si>
  <si>
    <t>8.3.</t>
  </si>
  <si>
    <t>в том числе на СН-2 (10 кВ) уровне напряжения</t>
  </si>
  <si>
    <t xml:space="preserve">в том числе на  НН  уровне напряжения  </t>
  </si>
  <si>
    <t>п. I, II, III-  данные в части субабонентов.</t>
  </si>
  <si>
    <t>Долгосрочный период регулирования: 2020 - 2024гг.</t>
  </si>
  <si>
    <t>2020 год</t>
  </si>
  <si>
    <r>
      <t xml:space="preserve">Наименование организации: </t>
    </r>
    <r>
      <rPr>
        <b/>
        <sz val="14"/>
        <color theme="1"/>
        <rFont val="Times New Roman"/>
        <family val="1"/>
        <charset val="204"/>
      </rPr>
      <t>АО "ОЭЗ ППТ "Липецк"</t>
    </r>
  </si>
  <si>
    <t>расходы на оплату работ (услуг) производственного характера, выполняемых по договорам с организациями на проведение регламентных  работ</t>
  </si>
  <si>
    <t>Норматив технологического расхода (потерь) электрической энергии, утвержденныЙ Управлением энергетики и тарифов Липецкой области: 0,45%, (ВН-0,17%, СН2-1,91%, НН-4,5%).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</si>
</sst>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" fontId="2" fillId="5" borderId="0" applyFont="0" applyBorder="0">
      <alignment horizontal="right"/>
    </xf>
  </cellStyleXfs>
  <cellXfs count="57">
    <xf numFmtId="0" fontId="0" fillId="0" borderId="0" xfId="0"/>
    <xf numFmtId="0" fontId="0" fillId="0" borderId="0" xfId="0" applyAlignment="1">
      <alignment horizontal="justify"/>
    </xf>
    <xf numFmtId="2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2" fontId="0" fillId="4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0" fontId="3" fillId="3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3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49" fontId="5" fillId="0" borderId="4" xfId="1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/>
    <xf numFmtId="2" fontId="5" fillId="0" borderId="1" xfId="0" applyNumberFormat="1" applyFont="1" applyFill="1" applyBorder="1" applyAlignment="1">
      <alignment wrapText="1"/>
    </xf>
    <xf numFmtId="166" fontId="5" fillId="0" borderId="1" xfId="2" applyNumberFormat="1" applyFont="1" applyFill="1" applyBorder="1">
      <alignment horizontal="right"/>
    </xf>
    <xf numFmtId="165" fontId="3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Формул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view="pageBreakPreview" zoomScale="60" zoomScaleNormal="100" workbookViewId="0">
      <selection activeCell="M31" sqref="M31"/>
    </sheetView>
  </sheetViews>
  <sheetFormatPr defaultRowHeight="15" x14ac:dyDescent="0.25"/>
  <cols>
    <col min="1" max="1" width="12.140625" bestFit="1" customWidth="1"/>
    <col min="2" max="2" width="61.7109375" customWidth="1"/>
    <col min="3" max="3" width="15.42578125" customWidth="1"/>
    <col min="4" max="4" width="17.42578125" style="36" customWidth="1"/>
    <col min="5" max="5" width="9.140625" hidden="1" customWidth="1"/>
    <col min="6" max="6" width="23.42578125" customWidth="1"/>
    <col min="7" max="7" width="10.42578125" customWidth="1"/>
    <col min="8" max="9" width="9.140625" customWidth="1"/>
    <col min="10" max="10" width="11.28515625" customWidth="1"/>
  </cols>
  <sheetData>
    <row r="1" spans="1:6" ht="18.75" x14ac:dyDescent="0.3">
      <c r="A1" s="7"/>
      <c r="B1" s="7"/>
      <c r="C1" s="7"/>
      <c r="E1" s="7"/>
      <c r="F1" s="8" t="s">
        <v>0</v>
      </c>
    </row>
    <row r="2" spans="1:6" ht="18.75" x14ac:dyDescent="0.3">
      <c r="A2" s="7"/>
      <c r="B2" s="7"/>
      <c r="C2" s="7"/>
      <c r="E2" s="7"/>
      <c r="F2" s="8" t="s">
        <v>1</v>
      </c>
    </row>
    <row r="3" spans="1:6" ht="18.75" x14ac:dyDescent="0.3">
      <c r="A3" s="7"/>
      <c r="B3" s="7"/>
      <c r="C3" s="7"/>
      <c r="E3" s="7"/>
      <c r="F3" s="8" t="s">
        <v>2</v>
      </c>
    </row>
    <row r="4" spans="1:6" ht="18.75" x14ac:dyDescent="0.3">
      <c r="A4" s="7"/>
      <c r="B4" s="7"/>
      <c r="C4" s="7"/>
      <c r="E4" s="7"/>
      <c r="F4" s="8" t="s">
        <v>3</v>
      </c>
    </row>
    <row r="5" spans="1:6" ht="18.75" x14ac:dyDescent="0.3">
      <c r="A5" s="7"/>
      <c r="B5" s="9"/>
      <c r="C5" s="7"/>
      <c r="D5" s="37"/>
      <c r="E5" s="7"/>
      <c r="F5" s="7"/>
    </row>
    <row r="6" spans="1:6" ht="18.75" x14ac:dyDescent="0.3">
      <c r="A6" s="7"/>
      <c r="B6" s="10" t="s">
        <v>4</v>
      </c>
      <c r="C6" s="7"/>
      <c r="D6" s="37"/>
      <c r="E6" s="7"/>
      <c r="F6" s="7"/>
    </row>
    <row r="7" spans="1:6" ht="18.75" x14ac:dyDescent="0.3">
      <c r="A7" s="7"/>
      <c r="B7" s="10" t="s">
        <v>5</v>
      </c>
      <c r="C7" s="7"/>
      <c r="D7" s="37"/>
      <c r="E7" s="7"/>
      <c r="F7" s="7"/>
    </row>
    <row r="8" spans="1:6" ht="18.75" x14ac:dyDescent="0.3">
      <c r="A8" s="7"/>
      <c r="B8" s="10" t="s">
        <v>6</v>
      </c>
      <c r="C8" s="7"/>
      <c r="D8" s="37"/>
      <c r="E8" s="7"/>
      <c r="F8" s="7"/>
    </row>
    <row r="9" spans="1:6" ht="18.75" x14ac:dyDescent="0.3">
      <c r="A9" s="7"/>
      <c r="B9" s="10" t="s">
        <v>7</v>
      </c>
      <c r="C9" s="7"/>
      <c r="D9" s="37"/>
      <c r="E9" s="7"/>
      <c r="F9" s="7"/>
    </row>
    <row r="10" spans="1:6" ht="18.75" x14ac:dyDescent="0.3">
      <c r="A10" s="7"/>
      <c r="B10" s="10" t="s">
        <v>8</v>
      </c>
      <c r="C10" s="7"/>
      <c r="D10" s="37"/>
      <c r="E10" s="7"/>
      <c r="F10" s="7"/>
    </row>
    <row r="11" spans="1:6" ht="18.75" x14ac:dyDescent="0.3">
      <c r="A11" s="7"/>
      <c r="B11" s="9"/>
      <c r="C11" s="7"/>
      <c r="D11" s="37"/>
      <c r="E11" s="7"/>
      <c r="F11" s="7"/>
    </row>
    <row r="12" spans="1:6" ht="18.75" x14ac:dyDescent="0.3">
      <c r="A12" s="7"/>
      <c r="B12" s="50" t="s">
        <v>162</v>
      </c>
      <c r="C12" s="50"/>
      <c r="D12" s="50"/>
      <c r="E12" s="7"/>
      <c r="F12" s="7"/>
    </row>
    <row r="13" spans="1:6" ht="18.75" x14ac:dyDescent="0.3">
      <c r="A13" s="7"/>
      <c r="B13" s="9" t="s">
        <v>138</v>
      </c>
      <c r="C13" s="7"/>
      <c r="D13" s="37"/>
      <c r="E13" s="7"/>
      <c r="F13" s="7"/>
    </row>
    <row r="14" spans="1:6" ht="18.75" x14ac:dyDescent="0.3">
      <c r="A14" s="7"/>
      <c r="B14" s="9" t="s">
        <v>139</v>
      </c>
      <c r="C14" s="7"/>
      <c r="D14" s="37"/>
      <c r="E14" s="7"/>
      <c r="F14" s="7"/>
    </row>
    <row r="15" spans="1:6" ht="18.75" x14ac:dyDescent="0.3">
      <c r="A15" s="7"/>
      <c r="B15" s="50" t="s">
        <v>160</v>
      </c>
      <c r="C15" s="50"/>
      <c r="D15" s="37"/>
      <c r="E15" s="7"/>
      <c r="F15" s="7"/>
    </row>
    <row r="16" spans="1:6" ht="18.75" x14ac:dyDescent="0.3">
      <c r="A16" s="7"/>
      <c r="B16" s="7"/>
      <c r="C16" s="7"/>
      <c r="D16" s="37"/>
      <c r="E16" s="7"/>
      <c r="F16" s="7"/>
    </row>
    <row r="17" spans="1:10" ht="18.75" x14ac:dyDescent="0.3">
      <c r="A17" s="7"/>
      <c r="B17" s="9"/>
      <c r="C17" s="7"/>
      <c r="D17" s="37"/>
      <c r="E17" s="7"/>
      <c r="F17" s="7"/>
      <c r="G17">
        <v>0.99357515351000003</v>
      </c>
    </row>
    <row r="18" spans="1:10" ht="18.75" x14ac:dyDescent="0.25">
      <c r="A18" s="11" t="s">
        <v>9</v>
      </c>
      <c r="B18" s="11" t="s">
        <v>10</v>
      </c>
      <c r="C18" s="11" t="s">
        <v>11</v>
      </c>
      <c r="D18" s="55" t="s">
        <v>161</v>
      </c>
      <c r="E18" s="56"/>
      <c r="F18" s="53" t="s">
        <v>12</v>
      </c>
    </row>
    <row r="19" spans="1:10" ht="18.75" x14ac:dyDescent="0.3">
      <c r="A19" s="12"/>
      <c r="B19" s="12"/>
      <c r="C19" s="12"/>
      <c r="D19" s="38" t="s">
        <v>137</v>
      </c>
      <c r="E19" s="13" t="s">
        <v>115</v>
      </c>
      <c r="F19" s="54"/>
    </row>
    <row r="20" spans="1:10" ht="18.75" x14ac:dyDescent="0.3">
      <c r="A20" s="14" t="s">
        <v>13</v>
      </c>
      <c r="B20" s="15" t="s">
        <v>14</v>
      </c>
      <c r="C20" s="14" t="s">
        <v>15</v>
      </c>
      <c r="D20" s="30" t="s">
        <v>15</v>
      </c>
      <c r="E20" s="14" t="s">
        <v>15</v>
      </c>
      <c r="F20" s="14" t="s">
        <v>15</v>
      </c>
    </row>
    <row r="21" spans="1:10" ht="18.75" x14ac:dyDescent="0.3">
      <c r="A21" s="14">
        <v>1</v>
      </c>
      <c r="B21" s="16" t="s">
        <v>16</v>
      </c>
      <c r="C21" s="17" t="s">
        <v>17</v>
      </c>
      <c r="D21" s="39">
        <f>D22+D47+D61</f>
        <v>116263.88</v>
      </c>
      <c r="E21" s="18"/>
      <c r="F21" s="18"/>
      <c r="G21" s="2">
        <f>D22+D47</f>
        <v>127340.22</v>
      </c>
    </row>
    <row r="22" spans="1:10" ht="18.75" x14ac:dyDescent="0.3">
      <c r="A22" s="19" t="s">
        <v>85</v>
      </c>
      <c r="B22" s="16" t="s">
        <v>18</v>
      </c>
      <c r="C22" s="17" t="s">
        <v>17</v>
      </c>
      <c r="D22" s="21">
        <v>57976.959999999999</v>
      </c>
      <c r="E22" s="18"/>
      <c r="F22" s="18"/>
      <c r="G22" s="2">
        <f>D23+D28+D30+D45+D46</f>
        <v>57976.961438651997</v>
      </c>
      <c r="H22" s="2">
        <f>D22-G22</f>
        <v>-1.4386519978870638E-3</v>
      </c>
    </row>
    <row r="23" spans="1:10" ht="18.75" x14ac:dyDescent="0.3">
      <c r="A23" s="20" t="s">
        <v>87</v>
      </c>
      <c r="B23" s="16" t="s">
        <v>19</v>
      </c>
      <c r="C23" s="17" t="s">
        <v>17</v>
      </c>
      <c r="D23" s="21">
        <f>D24+D25+D26</f>
        <v>9792.5499999999993</v>
      </c>
      <c r="E23" s="18"/>
      <c r="F23" s="18"/>
      <c r="J23" s="2"/>
    </row>
    <row r="24" spans="1:10" ht="37.5" x14ac:dyDescent="0.3">
      <c r="A24" s="14" t="s">
        <v>20</v>
      </c>
      <c r="B24" s="16" t="s">
        <v>21</v>
      </c>
      <c r="C24" s="17" t="s">
        <v>17</v>
      </c>
      <c r="D24" s="21">
        <v>7457.61</v>
      </c>
      <c r="E24" s="18"/>
      <c r="F24" s="18"/>
      <c r="J24">
        <f>282.3*1.07616*1.05552*1.18*G17-0.01</f>
        <v>375.94591348728557</v>
      </c>
    </row>
    <row r="25" spans="1:10" ht="18.75" x14ac:dyDescent="0.3">
      <c r="A25" s="14" t="s">
        <v>22</v>
      </c>
      <c r="B25" s="16" t="s">
        <v>23</v>
      </c>
      <c r="C25" s="17" t="s">
        <v>17</v>
      </c>
      <c r="D25" s="21">
        <v>0</v>
      </c>
      <c r="E25" s="18"/>
      <c r="F25" s="18"/>
      <c r="J25" s="5">
        <f>76.45*1.07616*1.05552*1.18*G17</f>
        <v>101.81306973468998</v>
      </c>
    </row>
    <row r="26" spans="1:10" ht="79.5" customHeight="1" x14ac:dyDescent="0.3">
      <c r="A26" s="14" t="s">
        <v>24</v>
      </c>
      <c r="B26" s="16" t="s">
        <v>25</v>
      </c>
      <c r="C26" s="17" t="s">
        <v>17</v>
      </c>
      <c r="D26" s="40">
        <f>1005.35+D27</f>
        <v>2334.94</v>
      </c>
      <c r="E26" s="18"/>
      <c r="F26" s="18"/>
      <c r="J26">
        <f>SUM(J24:J25)</f>
        <v>477.75898322197554</v>
      </c>
    </row>
    <row r="27" spans="1:10" ht="18.75" x14ac:dyDescent="0.3">
      <c r="A27" s="14" t="s">
        <v>26</v>
      </c>
      <c r="B27" s="16" t="s">
        <v>27</v>
      </c>
      <c r="C27" s="17" t="s">
        <v>17</v>
      </c>
      <c r="D27" s="21">
        <v>1329.59</v>
      </c>
      <c r="E27" s="18"/>
      <c r="F27" s="18"/>
    </row>
    <row r="28" spans="1:10" ht="18.75" x14ac:dyDescent="0.3">
      <c r="A28" s="20" t="s">
        <v>86</v>
      </c>
      <c r="B28" s="16" t="s">
        <v>28</v>
      </c>
      <c r="C28" s="17" t="s">
        <v>17</v>
      </c>
      <c r="D28" s="21">
        <v>39354.949999999997</v>
      </c>
      <c r="E28" s="18"/>
      <c r="F28" s="18"/>
    </row>
    <row r="29" spans="1:10" ht="18.75" x14ac:dyDescent="0.3">
      <c r="A29" s="14" t="s">
        <v>29</v>
      </c>
      <c r="B29" s="16" t="s">
        <v>27</v>
      </c>
      <c r="C29" s="17" t="s">
        <v>17</v>
      </c>
      <c r="D29" s="21">
        <v>0</v>
      </c>
      <c r="E29" s="18"/>
      <c r="F29" s="18"/>
    </row>
    <row r="30" spans="1:10" ht="37.5" x14ac:dyDescent="0.3">
      <c r="A30" s="20" t="s">
        <v>88</v>
      </c>
      <c r="B30" s="16" t="s">
        <v>30</v>
      </c>
      <c r="C30" s="17" t="s">
        <v>17</v>
      </c>
      <c r="D30" s="21">
        <f>D31+D32+D33</f>
        <v>8829.4614386520007</v>
      </c>
      <c r="E30" s="18"/>
      <c r="F30" s="18"/>
    </row>
    <row r="31" spans="1:10" ht="40.5" customHeight="1" x14ac:dyDescent="0.3">
      <c r="A31" s="14" t="s">
        <v>31</v>
      </c>
      <c r="B31" s="16" t="s">
        <v>32</v>
      </c>
      <c r="C31" s="17" t="s">
        <v>17</v>
      </c>
      <c r="D31" s="21">
        <v>98.96</v>
      </c>
      <c r="E31" s="18"/>
      <c r="F31" s="18"/>
    </row>
    <row r="32" spans="1:10" ht="18.75" x14ac:dyDescent="0.3">
      <c r="A32" s="14" t="s">
        <v>33</v>
      </c>
      <c r="B32" s="16" t="s">
        <v>34</v>
      </c>
      <c r="C32" s="17" t="s">
        <v>17</v>
      </c>
      <c r="D32" s="40">
        <v>656.18</v>
      </c>
      <c r="E32" s="18"/>
      <c r="F32" s="18"/>
    </row>
    <row r="33" spans="1:7" ht="18.75" x14ac:dyDescent="0.3">
      <c r="A33" s="14" t="s">
        <v>35</v>
      </c>
      <c r="B33" s="22" t="s">
        <v>36</v>
      </c>
      <c r="C33" s="17" t="s">
        <v>17</v>
      </c>
      <c r="D33" s="21">
        <f>SUM(D34:D44)</f>
        <v>8074.3214386520003</v>
      </c>
      <c r="E33" s="18"/>
      <c r="F33" s="18"/>
    </row>
    <row r="34" spans="1:7" ht="74.25" customHeight="1" x14ac:dyDescent="0.3">
      <c r="A34" s="23" t="s">
        <v>126</v>
      </c>
      <c r="B34" s="24" t="s">
        <v>163</v>
      </c>
      <c r="C34" s="17" t="s">
        <v>17</v>
      </c>
      <c r="D34" s="21"/>
      <c r="E34" s="18"/>
      <c r="F34" s="18"/>
    </row>
    <row r="35" spans="1:7" ht="131.25" customHeight="1" x14ac:dyDescent="0.3">
      <c r="A35" s="23" t="s">
        <v>127</v>
      </c>
      <c r="B35" s="24" t="s">
        <v>116</v>
      </c>
      <c r="C35" s="17" t="s">
        <v>17</v>
      </c>
      <c r="D35" s="21">
        <f>276.01+4702.92+552.68+49.49+456.728*0.993342-0.02</f>
        <v>6034.7671049760002</v>
      </c>
      <c r="E35" s="25"/>
      <c r="F35" s="21"/>
      <c r="G35" s="6"/>
    </row>
    <row r="36" spans="1:7" ht="93.75" customHeight="1" x14ac:dyDescent="0.3">
      <c r="A36" s="23" t="s">
        <v>128</v>
      </c>
      <c r="B36" s="24" t="s">
        <v>117</v>
      </c>
      <c r="C36" s="17" t="s">
        <v>17</v>
      </c>
      <c r="D36" s="21">
        <v>0</v>
      </c>
      <c r="E36" s="18"/>
      <c r="F36" s="18"/>
    </row>
    <row r="37" spans="1:7" ht="55.5" customHeight="1" x14ac:dyDescent="0.3">
      <c r="A37" s="23" t="s">
        <v>129</v>
      </c>
      <c r="B37" s="24" t="s">
        <v>118</v>
      </c>
      <c r="C37" s="17" t="s">
        <v>17</v>
      </c>
      <c r="D37" s="21">
        <v>0</v>
      </c>
      <c r="E37" s="18"/>
      <c r="F37" s="18"/>
    </row>
    <row r="38" spans="1:7" ht="27" customHeight="1" x14ac:dyDescent="0.3">
      <c r="A38" s="23" t="s">
        <v>130</v>
      </c>
      <c r="B38" s="24" t="s">
        <v>119</v>
      </c>
      <c r="C38" s="17" t="s">
        <v>17</v>
      </c>
      <c r="D38" s="21">
        <v>0</v>
      </c>
      <c r="E38" s="18"/>
      <c r="F38" s="18"/>
    </row>
    <row r="39" spans="1:7" ht="18.75" x14ac:dyDescent="0.3">
      <c r="A39" s="23" t="s">
        <v>131</v>
      </c>
      <c r="B39" s="24" t="s">
        <v>120</v>
      </c>
      <c r="C39" s="17" t="s">
        <v>17</v>
      </c>
      <c r="D39" s="21">
        <v>225.53</v>
      </c>
      <c r="E39" s="18"/>
      <c r="F39" s="18"/>
    </row>
    <row r="40" spans="1:7" ht="18.75" x14ac:dyDescent="0.3">
      <c r="A40" s="23" t="s">
        <v>132</v>
      </c>
      <c r="B40" s="24" t="s">
        <v>121</v>
      </c>
      <c r="C40" s="17" t="s">
        <v>17</v>
      </c>
      <c r="D40" s="21">
        <v>102.33</v>
      </c>
      <c r="E40" s="18"/>
      <c r="F40" s="18"/>
    </row>
    <row r="41" spans="1:7" ht="15.75" customHeight="1" x14ac:dyDescent="0.3">
      <c r="A41" s="23" t="s">
        <v>133</v>
      </c>
      <c r="B41" s="24" t="s">
        <v>122</v>
      </c>
      <c r="C41" s="17" t="s">
        <v>17</v>
      </c>
      <c r="D41" s="21">
        <v>52.62</v>
      </c>
      <c r="E41" s="18"/>
      <c r="F41" s="18"/>
    </row>
    <row r="42" spans="1:7" ht="130.5" customHeight="1" x14ac:dyDescent="0.3">
      <c r="A42" s="23" t="s">
        <v>134</v>
      </c>
      <c r="B42" s="26" t="s">
        <v>123</v>
      </c>
      <c r="C42" s="17" t="s">
        <v>17</v>
      </c>
      <c r="D42" s="21">
        <v>0</v>
      </c>
      <c r="E42" s="18"/>
      <c r="F42" s="18"/>
    </row>
    <row r="43" spans="1:7" ht="76.5" customHeight="1" x14ac:dyDescent="0.3">
      <c r="A43" s="23" t="s">
        <v>135</v>
      </c>
      <c r="B43" s="24" t="s">
        <v>124</v>
      </c>
      <c r="C43" s="17" t="s">
        <v>17</v>
      </c>
      <c r="D43" s="21">
        <f>21.578*0.993342</f>
        <v>21.434333675999998</v>
      </c>
      <c r="E43" s="18"/>
      <c r="F43" s="18"/>
      <c r="G43" s="2"/>
    </row>
    <row r="44" spans="1:7" ht="37.5" x14ac:dyDescent="0.3">
      <c r="A44" s="23" t="s">
        <v>136</v>
      </c>
      <c r="B44" s="24" t="s">
        <v>125</v>
      </c>
      <c r="C44" s="17" t="s">
        <v>17</v>
      </c>
      <c r="D44" s="21">
        <f>33.01+1604.63</f>
        <v>1637.64</v>
      </c>
      <c r="E44" s="18"/>
      <c r="F44" s="18"/>
    </row>
    <row r="45" spans="1:7" ht="56.25" x14ac:dyDescent="0.3">
      <c r="A45" s="20" t="s">
        <v>89</v>
      </c>
      <c r="B45" s="16" t="s">
        <v>37</v>
      </c>
      <c r="C45" s="17" t="s">
        <v>17</v>
      </c>
      <c r="D45" s="21">
        <v>0</v>
      </c>
      <c r="E45" s="18"/>
      <c r="F45" s="18"/>
    </row>
    <row r="46" spans="1:7" ht="37.5" x14ac:dyDescent="0.3">
      <c r="A46" s="20" t="s">
        <v>90</v>
      </c>
      <c r="B46" s="16" t="s">
        <v>38</v>
      </c>
      <c r="C46" s="17" t="s">
        <v>17</v>
      </c>
      <c r="D46" s="21">
        <v>0</v>
      </c>
      <c r="E46" s="18"/>
      <c r="F46" s="18"/>
    </row>
    <row r="47" spans="1:7" ht="37.5" x14ac:dyDescent="0.3">
      <c r="A47" s="19" t="s">
        <v>91</v>
      </c>
      <c r="B47" s="16" t="s">
        <v>39</v>
      </c>
      <c r="C47" s="17" t="s">
        <v>17</v>
      </c>
      <c r="D47" s="21">
        <f>D48+D49+D50+D51+D52+D53+D54+D55+D56+D57+D59</f>
        <v>69363.259999999995</v>
      </c>
      <c r="E47" s="18"/>
      <c r="F47" s="18"/>
      <c r="G47" s="2">
        <f>D50+D51+D53+D56+D61</f>
        <v>58286.92</v>
      </c>
    </row>
    <row r="48" spans="1:7" ht="18.75" x14ac:dyDescent="0.3">
      <c r="A48" s="20" t="s">
        <v>92</v>
      </c>
      <c r="B48" s="16" t="s">
        <v>40</v>
      </c>
      <c r="C48" s="17" t="s">
        <v>17</v>
      </c>
      <c r="D48" s="21">
        <v>0</v>
      </c>
      <c r="E48" s="18"/>
      <c r="F48" s="18"/>
    </row>
    <row r="49" spans="1:6" ht="56.25" x14ac:dyDescent="0.3">
      <c r="A49" s="20" t="s">
        <v>93</v>
      </c>
      <c r="B49" s="16" t="s">
        <v>41</v>
      </c>
      <c r="C49" s="17" t="s">
        <v>17</v>
      </c>
      <c r="D49" s="21">
        <v>0</v>
      </c>
      <c r="E49" s="18"/>
      <c r="F49" s="18"/>
    </row>
    <row r="50" spans="1:6" ht="18.75" x14ac:dyDescent="0.3">
      <c r="A50" s="20" t="s">
        <v>94</v>
      </c>
      <c r="B50" s="16" t="s">
        <v>42</v>
      </c>
      <c r="C50" s="17" t="s">
        <v>17</v>
      </c>
      <c r="D50" s="21">
        <v>42.17</v>
      </c>
      <c r="E50" s="18"/>
      <c r="F50" s="18"/>
    </row>
    <row r="51" spans="1:6" ht="18.75" x14ac:dyDescent="0.3">
      <c r="A51" s="20" t="s">
        <v>95</v>
      </c>
      <c r="B51" s="16" t="s">
        <v>43</v>
      </c>
      <c r="C51" s="17" t="s">
        <v>17</v>
      </c>
      <c r="D51" s="21">
        <v>11963.9</v>
      </c>
      <c r="E51" s="18"/>
      <c r="F51" s="18"/>
    </row>
    <row r="52" spans="1:6" ht="59.25" customHeight="1" x14ac:dyDescent="0.3">
      <c r="A52" s="20" t="s">
        <v>96</v>
      </c>
      <c r="B52" s="16" t="s">
        <v>44</v>
      </c>
      <c r="C52" s="17" t="s">
        <v>17</v>
      </c>
      <c r="D52" s="21">
        <v>0</v>
      </c>
      <c r="E52" s="18"/>
      <c r="F52" s="18"/>
    </row>
    <row r="53" spans="1:6" ht="18.75" x14ac:dyDescent="0.3">
      <c r="A53" s="20" t="s">
        <v>97</v>
      </c>
      <c r="B53" s="16" t="s">
        <v>45</v>
      </c>
      <c r="C53" s="17" t="s">
        <v>17</v>
      </c>
      <c r="D53" s="21">
        <v>57186.33</v>
      </c>
      <c r="E53" s="18"/>
      <c r="F53" s="18"/>
    </row>
    <row r="54" spans="1:6" ht="18.75" x14ac:dyDescent="0.3">
      <c r="A54" s="20" t="s">
        <v>98</v>
      </c>
      <c r="B54" s="16" t="s">
        <v>46</v>
      </c>
      <c r="C54" s="17" t="s">
        <v>17</v>
      </c>
      <c r="D54" s="21">
        <v>0</v>
      </c>
      <c r="E54" s="18"/>
      <c r="F54" s="18"/>
    </row>
    <row r="55" spans="1:6" ht="18.75" x14ac:dyDescent="0.3">
      <c r="A55" s="20" t="s">
        <v>99</v>
      </c>
      <c r="B55" s="16" t="s">
        <v>47</v>
      </c>
      <c r="C55" s="17" t="s">
        <v>17</v>
      </c>
      <c r="D55" s="21">
        <v>0</v>
      </c>
      <c r="E55" s="18"/>
      <c r="F55" s="18"/>
    </row>
    <row r="56" spans="1:6" ht="18.75" x14ac:dyDescent="0.3">
      <c r="A56" s="20" t="s">
        <v>100</v>
      </c>
      <c r="B56" s="16" t="s">
        <v>48</v>
      </c>
      <c r="C56" s="17" t="s">
        <v>17</v>
      </c>
      <c r="D56" s="21">
        <v>170.86</v>
      </c>
      <c r="E56" s="18"/>
      <c r="F56" s="18"/>
    </row>
    <row r="57" spans="1:6" ht="75.75" customHeight="1" x14ac:dyDescent="0.3">
      <c r="A57" s="20" t="s">
        <v>101</v>
      </c>
      <c r="B57" s="16" t="s">
        <v>49</v>
      </c>
      <c r="C57" s="17" t="s">
        <v>17</v>
      </c>
      <c r="D57" s="27">
        <v>0</v>
      </c>
      <c r="E57" s="18"/>
      <c r="F57" s="18"/>
    </row>
    <row r="58" spans="1:6" ht="37.5" x14ac:dyDescent="0.3">
      <c r="A58" s="14" t="s">
        <v>50</v>
      </c>
      <c r="B58" s="16" t="s">
        <v>51</v>
      </c>
      <c r="C58" s="17" t="s">
        <v>52</v>
      </c>
      <c r="D58" s="27">
        <v>0</v>
      </c>
      <c r="E58" s="18"/>
      <c r="F58" s="18"/>
    </row>
    <row r="59" spans="1:6" ht="131.25" customHeight="1" x14ac:dyDescent="0.3">
      <c r="A59" s="20" t="s">
        <v>102</v>
      </c>
      <c r="B59" s="16" t="s">
        <v>53</v>
      </c>
      <c r="C59" s="17" t="s">
        <v>17</v>
      </c>
      <c r="D59" s="27">
        <v>0</v>
      </c>
      <c r="E59" s="18"/>
      <c r="F59" s="18"/>
    </row>
    <row r="60" spans="1:6" ht="37.5" x14ac:dyDescent="0.3">
      <c r="A60" s="20" t="s">
        <v>103</v>
      </c>
      <c r="B60" s="16" t="s">
        <v>54</v>
      </c>
      <c r="C60" s="17" t="s">
        <v>17</v>
      </c>
      <c r="D60" s="27">
        <v>0</v>
      </c>
      <c r="E60" s="18"/>
      <c r="F60" s="18"/>
    </row>
    <row r="61" spans="1:6" ht="57" customHeight="1" x14ac:dyDescent="0.3">
      <c r="A61" s="19" t="s">
        <v>104</v>
      </c>
      <c r="B61" s="16" t="s">
        <v>55</v>
      </c>
      <c r="C61" s="17" t="s">
        <v>17</v>
      </c>
      <c r="D61" s="27">
        <f>-7279.95-3796.39</f>
        <v>-11076.34</v>
      </c>
      <c r="E61" s="18"/>
      <c r="F61" s="18"/>
    </row>
    <row r="62" spans="1:6" ht="38.25" customHeight="1" x14ac:dyDescent="0.3">
      <c r="A62" s="14" t="s">
        <v>56</v>
      </c>
      <c r="B62" s="28" t="s">
        <v>152</v>
      </c>
      <c r="C62" s="17" t="s">
        <v>17</v>
      </c>
      <c r="D62" s="21">
        <f>D29+D25+D27</f>
        <v>1329.59</v>
      </c>
      <c r="E62" s="18"/>
      <c r="F62" s="18"/>
    </row>
    <row r="63" spans="1:6" ht="38.25" customHeight="1" x14ac:dyDescent="0.3">
      <c r="A63" s="14" t="s">
        <v>57</v>
      </c>
      <c r="B63" s="16" t="s">
        <v>58</v>
      </c>
      <c r="C63" s="17" t="s">
        <v>17</v>
      </c>
      <c r="D63" s="27">
        <v>2164.64</v>
      </c>
      <c r="E63" s="18"/>
      <c r="F63" s="18"/>
    </row>
    <row r="64" spans="1:6" ht="18.75" x14ac:dyDescent="0.3">
      <c r="A64" s="19" t="s">
        <v>85</v>
      </c>
      <c r="B64" s="16" t="s">
        <v>59</v>
      </c>
      <c r="C64" s="17" t="s">
        <v>61</v>
      </c>
      <c r="D64" s="27"/>
      <c r="E64" s="18"/>
      <c r="F64" s="52"/>
    </row>
    <row r="65" spans="1:6" ht="18.75" x14ac:dyDescent="0.3">
      <c r="A65" s="19"/>
      <c r="B65" s="16" t="s">
        <v>60</v>
      </c>
      <c r="C65" s="29" t="s">
        <v>61</v>
      </c>
      <c r="D65" s="41">
        <v>0.89980000000000004</v>
      </c>
      <c r="E65" s="18"/>
      <c r="F65" s="52"/>
    </row>
    <row r="66" spans="1:6" ht="18.75" x14ac:dyDescent="0.3">
      <c r="A66" s="19" t="s">
        <v>91</v>
      </c>
      <c r="B66" s="16" t="s">
        <v>59</v>
      </c>
      <c r="C66" s="17" t="s">
        <v>17</v>
      </c>
      <c r="D66" s="27"/>
      <c r="E66" s="18"/>
      <c r="F66" s="52"/>
    </row>
    <row r="67" spans="1:6" ht="58.5" customHeight="1" x14ac:dyDescent="0.3">
      <c r="A67" s="19"/>
      <c r="B67" s="16" t="s">
        <v>62</v>
      </c>
      <c r="C67" s="17"/>
      <c r="D67" s="42">
        <f>D63/D65</f>
        <v>2405.6901533674145</v>
      </c>
      <c r="E67" s="18"/>
      <c r="F67" s="52"/>
    </row>
    <row r="68" spans="1:6" ht="74.25" customHeight="1" x14ac:dyDescent="0.3">
      <c r="A68" s="14" t="s">
        <v>63</v>
      </c>
      <c r="B68" s="16" t="s">
        <v>64</v>
      </c>
      <c r="C68" s="17" t="s">
        <v>15</v>
      </c>
      <c r="D68" s="30" t="s">
        <v>15</v>
      </c>
      <c r="E68" s="14" t="s">
        <v>15</v>
      </c>
      <c r="F68" s="14" t="s">
        <v>15</v>
      </c>
    </row>
    <row r="69" spans="1:6" ht="37.5" x14ac:dyDescent="0.3">
      <c r="A69" s="14">
        <v>1</v>
      </c>
      <c r="B69" s="16" t="s">
        <v>65</v>
      </c>
      <c r="C69" s="17" t="s">
        <v>66</v>
      </c>
      <c r="D69" s="43">
        <v>64</v>
      </c>
      <c r="E69" s="18"/>
      <c r="F69" s="18"/>
    </row>
    <row r="70" spans="1:6" ht="26.25" customHeight="1" x14ac:dyDescent="0.3">
      <c r="A70" s="14">
        <v>2</v>
      </c>
      <c r="B70" s="16" t="s">
        <v>67</v>
      </c>
      <c r="C70" s="17" t="s">
        <v>140</v>
      </c>
      <c r="D70" s="43">
        <f>D71+D72</f>
        <v>96.460000000000008</v>
      </c>
      <c r="E70" s="18"/>
      <c r="F70" s="18"/>
    </row>
    <row r="71" spans="1:6" ht="41.25" customHeight="1" x14ac:dyDescent="0.3">
      <c r="A71" s="14" t="s">
        <v>68</v>
      </c>
      <c r="B71" s="16" t="s">
        <v>141</v>
      </c>
      <c r="C71" s="17" t="s">
        <v>140</v>
      </c>
      <c r="D71" s="43">
        <v>80</v>
      </c>
      <c r="E71" s="18"/>
      <c r="F71" s="18"/>
    </row>
    <row r="72" spans="1:6" ht="39" customHeight="1" x14ac:dyDescent="0.3">
      <c r="A72" s="14" t="s">
        <v>68</v>
      </c>
      <c r="B72" s="16" t="s">
        <v>142</v>
      </c>
      <c r="C72" s="17" t="s">
        <v>140</v>
      </c>
      <c r="D72" s="43">
        <v>16.46</v>
      </c>
      <c r="E72" s="18"/>
      <c r="F72" s="18"/>
    </row>
    <row r="73" spans="1:6" ht="37.5" x14ac:dyDescent="0.3">
      <c r="A73" s="14">
        <v>3</v>
      </c>
      <c r="B73" s="16" t="s">
        <v>69</v>
      </c>
      <c r="C73" s="17" t="s">
        <v>70</v>
      </c>
      <c r="D73" s="44">
        <f>D74+D75+D76</f>
        <v>369.58499999999998</v>
      </c>
      <c r="E73" s="18"/>
      <c r="F73" s="18"/>
    </row>
    <row r="74" spans="1:6" ht="56.25" x14ac:dyDescent="0.3">
      <c r="A74" s="14" t="s">
        <v>106</v>
      </c>
      <c r="B74" s="16" t="s">
        <v>145</v>
      </c>
      <c r="C74" s="17" t="s">
        <v>70</v>
      </c>
      <c r="D74" s="44">
        <f>81.995+0.176</f>
        <v>82.171000000000006</v>
      </c>
      <c r="E74" s="18"/>
      <c r="F74" s="18"/>
    </row>
    <row r="75" spans="1:6" ht="56.25" x14ac:dyDescent="0.3">
      <c r="A75" s="14" t="s">
        <v>107</v>
      </c>
      <c r="B75" s="16" t="s">
        <v>146</v>
      </c>
      <c r="C75" s="17" t="s">
        <v>70</v>
      </c>
      <c r="D75" s="44">
        <v>274.16399999999999</v>
      </c>
      <c r="E75" s="18"/>
      <c r="F75" s="18"/>
    </row>
    <row r="76" spans="1:6" ht="56.25" x14ac:dyDescent="0.3">
      <c r="A76" s="14" t="s">
        <v>108</v>
      </c>
      <c r="B76" s="16" t="s">
        <v>151</v>
      </c>
      <c r="C76" s="17" t="s">
        <v>70</v>
      </c>
      <c r="D76" s="44">
        <v>13.25</v>
      </c>
      <c r="E76" s="18"/>
      <c r="F76" s="18"/>
    </row>
    <row r="77" spans="1:6" ht="37.5" x14ac:dyDescent="0.3">
      <c r="A77" s="14">
        <v>4</v>
      </c>
      <c r="B77" s="16" t="s">
        <v>71</v>
      </c>
      <c r="C77" s="17" t="s">
        <v>70</v>
      </c>
      <c r="D77" s="44">
        <f>D78+D79</f>
        <v>733.8</v>
      </c>
      <c r="E77" s="18"/>
      <c r="F77" s="18"/>
    </row>
    <row r="78" spans="1:6" ht="37.5" x14ac:dyDescent="0.3">
      <c r="A78" s="14" t="s">
        <v>109</v>
      </c>
      <c r="B78" s="16" t="s">
        <v>148</v>
      </c>
      <c r="C78" s="17" t="s">
        <v>70</v>
      </c>
      <c r="D78" s="27">
        <v>310.60000000000002</v>
      </c>
      <c r="E78" s="18"/>
      <c r="F78" s="18"/>
    </row>
    <row r="79" spans="1:6" ht="42" customHeight="1" x14ac:dyDescent="0.3">
      <c r="A79" s="14" t="s">
        <v>110</v>
      </c>
      <c r="B79" s="16" t="s">
        <v>150</v>
      </c>
      <c r="C79" s="17" t="s">
        <v>70</v>
      </c>
      <c r="D79" s="27">
        <v>423.2</v>
      </c>
      <c r="E79" s="18"/>
      <c r="F79" s="18"/>
    </row>
    <row r="80" spans="1:6" ht="18.75" x14ac:dyDescent="0.3">
      <c r="A80" s="14">
        <v>5</v>
      </c>
      <c r="B80" s="16" t="s">
        <v>72</v>
      </c>
      <c r="C80" s="17" t="s">
        <v>73</v>
      </c>
      <c r="D80" s="45">
        <f>D81+D82+D83</f>
        <v>92.637799999999999</v>
      </c>
      <c r="E80" s="18"/>
      <c r="F80" s="18"/>
    </row>
    <row r="81" spans="1:6" ht="39" customHeight="1" x14ac:dyDescent="0.3">
      <c r="A81" s="14" t="s">
        <v>111</v>
      </c>
      <c r="B81" s="16" t="s">
        <v>149</v>
      </c>
      <c r="C81" s="17" t="s">
        <v>73</v>
      </c>
      <c r="D81" s="43">
        <f>0.0925+3.565</f>
        <v>3.6574999999999998</v>
      </c>
      <c r="E81" s="18"/>
      <c r="F81" s="18"/>
    </row>
    <row r="82" spans="1:6" ht="39.75" customHeight="1" x14ac:dyDescent="0.3">
      <c r="A82" s="14" t="s">
        <v>112</v>
      </c>
      <c r="B82" s="16" t="s">
        <v>147</v>
      </c>
      <c r="C82" s="17" t="s">
        <v>73</v>
      </c>
      <c r="D82" s="45">
        <v>84.072900000000004</v>
      </c>
      <c r="E82" s="18"/>
      <c r="F82" s="18"/>
    </row>
    <row r="83" spans="1:6" ht="37.5" customHeight="1" x14ac:dyDescent="0.3">
      <c r="A83" s="14" t="s">
        <v>113</v>
      </c>
      <c r="B83" s="16" t="s">
        <v>114</v>
      </c>
      <c r="C83" s="17" t="s">
        <v>73</v>
      </c>
      <c r="D83" s="45">
        <v>4.9074</v>
      </c>
      <c r="E83" s="18"/>
      <c r="F83" s="18"/>
    </row>
    <row r="84" spans="1:6" ht="18.75" x14ac:dyDescent="0.3">
      <c r="A84" s="14">
        <v>6</v>
      </c>
      <c r="B84" s="16" t="s">
        <v>74</v>
      </c>
      <c r="C84" s="17" t="s">
        <v>75</v>
      </c>
      <c r="D84" s="21">
        <f>(D80-0.0925-8.3713)*100/D80</f>
        <v>90.863556777039179</v>
      </c>
      <c r="E84" s="18"/>
      <c r="F84" s="18"/>
    </row>
    <row r="85" spans="1:6" ht="36.75" customHeight="1" x14ac:dyDescent="0.3">
      <c r="A85" s="14">
        <v>7</v>
      </c>
      <c r="B85" s="16" t="s">
        <v>76</v>
      </c>
      <c r="C85" s="17" t="s">
        <v>17</v>
      </c>
      <c r="D85" s="42">
        <f>2841.82679+197.607+65966.22641</f>
        <v>69005.660199999998</v>
      </c>
      <c r="E85" s="18"/>
      <c r="F85" s="18"/>
    </row>
    <row r="86" spans="1:6" ht="37.5" x14ac:dyDescent="0.3">
      <c r="A86" s="19" t="s">
        <v>105</v>
      </c>
      <c r="B86" s="16" t="s">
        <v>77</v>
      </c>
      <c r="C86" s="17" t="s">
        <v>17</v>
      </c>
      <c r="D86" s="42">
        <f>2841.82679+197.607</f>
        <v>3039.43379</v>
      </c>
      <c r="E86" s="18"/>
      <c r="F86" s="18"/>
    </row>
    <row r="87" spans="1:6" ht="54" customHeight="1" x14ac:dyDescent="0.3">
      <c r="A87" s="14">
        <v>8</v>
      </c>
      <c r="B87" s="24" t="s">
        <v>78</v>
      </c>
      <c r="C87" s="17" t="s">
        <v>75</v>
      </c>
      <c r="D87" s="31" t="s">
        <v>144</v>
      </c>
      <c r="E87" s="14" t="s">
        <v>15</v>
      </c>
      <c r="F87" s="14" t="s">
        <v>15</v>
      </c>
    </row>
    <row r="88" spans="1:6" ht="30" customHeight="1" x14ac:dyDescent="0.3">
      <c r="A88" s="14" t="s">
        <v>154</v>
      </c>
      <c r="B88" s="16" t="s">
        <v>153</v>
      </c>
      <c r="C88" s="17" t="s">
        <v>75</v>
      </c>
      <c r="D88" s="31">
        <v>4.75</v>
      </c>
      <c r="E88" s="32"/>
      <c r="F88" s="14"/>
    </row>
    <row r="89" spans="1:6" ht="26.25" customHeight="1" x14ac:dyDescent="0.3">
      <c r="A89" s="14" t="s">
        <v>155</v>
      </c>
      <c r="B89" s="16" t="s">
        <v>157</v>
      </c>
      <c r="C89" s="17" t="s">
        <v>75</v>
      </c>
      <c r="D89" s="31">
        <v>6.17</v>
      </c>
      <c r="E89" s="32"/>
      <c r="F89" s="14"/>
    </row>
    <row r="90" spans="1:6" ht="24" customHeight="1" x14ac:dyDescent="0.3">
      <c r="A90" s="14" t="s">
        <v>156</v>
      </c>
      <c r="B90" s="16" t="s">
        <v>158</v>
      </c>
      <c r="C90" s="17" t="s">
        <v>75</v>
      </c>
      <c r="D90" s="31">
        <v>10.49</v>
      </c>
      <c r="E90" s="32"/>
      <c r="F90" s="14"/>
    </row>
    <row r="91" spans="1:6" ht="18.75" x14ac:dyDescent="0.3">
      <c r="A91" s="7" t="s">
        <v>79</v>
      </c>
      <c r="B91" s="33"/>
      <c r="C91" s="33"/>
      <c r="D91" s="37"/>
      <c r="E91" s="7"/>
      <c r="F91" s="7"/>
    </row>
    <row r="92" spans="1:6" ht="60.75" customHeight="1" x14ac:dyDescent="0.3">
      <c r="A92" s="7" t="s">
        <v>143</v>
      </c>
      <c r="B92" s="51" t="s">
        <v>164</v>
      </c>
      <c r="C92" s="51"/>
      <c r="D92" s="51"/>
      <c r="E92" s="7"/>
      <c r="F92" s="7"/>
    </row>
    <row r="93" spans="1:6" ht="36" customHeight="1" x14ac:dyDescent="0.3">
      <c r="A93" s="34" t="s">
        <v>159</v>
      </c>
      <c r="B93" s="35"/>
      <c r="C93" s="35"/>
      <c r="D93" s="46"/>
      <c r="E93" s="7"/>
      <c r="F93" s="7"/>
    </row>
    <row r="94" spans="1:6" ht="27.75" customHeight="1" x14ac:dyDescent="0.25">
      <c r="A94" s="4"/>
      <c r="B94" s="3"/>
      <c r="C94" s="3"/>
      <c r="D94" s="47"/>
    </row>
    <row r="95" spans="1:6" x14ac:dyDescent="0.25">
      <c r="B95" s="1"/>
    </row>
    <row r="96" spans="1:6" x14ac:dyDescent="0.25">
      <c r="B96" s="1"/>
    </row>
    <row r="97" spans="2:4" x14ac:dyDescent="0.25">
      <c r="B97" s="1"/>
    </row>
    <row r="98" spans="2:4" ht="100.5" hidden="1" customHeight="1" x14ac:dyDescent="0.25">
      <c r="B98" s="48" t="s">
        <v>80</v>
      </c>
      <c r="C98" s="48"/>
      <c r="D98" s="48"/>
    </row>
    <row r="99" spans="2:4" ht="63" hidden="1" customHeight="1" x14ac:dyDescent="0.25">
      <c r="B99" s="48" t="s">
        <v>81</v>
      </c>
      <c r="C99" s="48"/>
      <c r="D99" s="48"/>
    </row>
    <row r="100" spans="2:4" ht="44.25" hidden="1" customHeight="1" x14ac:dyDescent="0.25">
      <c r="B100" s="49" t="s">
        <v>82</v>
      </c>
      <c r="C100" s="49"/>
      <c r="D100" s="49"/>
    </row>
    <row r="101" spans="2:4" ht="48.75" hidden="1" customHeight="1" x14ac:dyDescent="0.25">
      <c r="B101" s="49" t="s">
        <v>83</v>
      </c>
      <c r="C101" s="49"/>
      <c r="D101" s="49"/>
    </row>
    <row r="102" spans="2:4" ht="80.25" hidden="1" customHeight="1" x14ac:dyDescent="0.25">
      <c r="B102" s="49" t="s">
        <v>84</v>
      </c>
      <c r="C102" s="49"/>
      <c r="D102" s="49"/>
    </row>
  </sheetData>
  <mergeCells count="12">
    <mergeCell ref="F66:F67"/>
    <mergeCell ref="F18:F19"/>
    <mergeCell ref="F64:F65"/>
    <mergeCell ref="D18:E18"/>
    <mergeCell ref="B98:D98"/>
    <mergeCell ref="B99:D99"/>
    <mergeCell ref="B100:D100"/>
    <mergeCell ref="B101:D101"/>
    <mergeCell ref="B102:D102"/>
    <mergeCell ref="B12:D12"/>
    <mergeCell ref="B92:D92"/>
    <mergeCell ref="B15:C15"/>
  </mergeCells>
  <pageMargins left="0.70866141732283472" right="0.70866141732283472" top="0" bottom="0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ОАО "ОЭЗ ППТ "Липецк"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Чегодаева Виктория Александровна</cp:lastModifiedBy>
  <cp:lastPrinted>2020-10-16T05:41:24Z</cp:lastPrinted>
  <dcterms:created xsi:type="dcterms:W3CDTF">2015-01-21T11:06:18Z</dcterms:created>
  <dcterms:modified xsi:type="dcterms:W3CDTF">2020-10-16T05:48:12Z</dcterms:modified>
</cp:coreProperties>
</file>