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Таранцева\24 07 2023\Информация о проекте изменений в ИП АО ОЭЗ ППТ Липецк на 2020-2024 годы\"/>
    </mc:Choice>
  </mc:AlternateContent>
  <xr:revisionPtr revIDLastSave="0" documentId="13_ncr:1_{B3E95E1F-85AD-45EB-BC7E-B23D0B4E84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4" sheetId="1" r:id="rId1"/>
  </sheets>
  <definedNames>
    <definedName name="_xlnm.Print_Area" localSheetId="0">'14'!$A$1:$S$28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K26" i="1" s="1"/>
  <c r="F25" i="1"/>
  <c r="I23" i="1" l="1"/>
  <c r="F23" i="1" s="1"/>
  <c r="D23" i="1"/>
  <c r="I22" i="1"/>
  <c r="F22" i="1"/>
  <c r="D22" i="1"/>
  <c r="K22" i="1" s="1"/>
  <c r="M22" i="1" s="1"/>
  <c r="K23" i="1" l="1"/>
  <c r="M23" i="1" s="1"/>
  <c r="D21" i="1"/>
  <c r="D18" i="1"/>
  <c r="K18" i="1" l="1"/>
  <c r="I18" i="1"/>
  <c r="M18" i="1" l="1"/>
  <c r="I21" i="1"/>
  <c r="K21" i="1"/>
  <c r="J16" i="1" l="1"/>
  <c r="F21" i="1" l="1"/>
  <c r="I24" i="1"/>
  <c r="F24" i="1" s="1"/>
  <c r="D24" i="1"/>
  <c r="M21" i="1"/>
  <c r="K24" i="1" l="1"/>
  <c r="K16" i="1" s="1"/>
  <c r="D16" i="1"/>
  <c r="M24" i="1" l="1"/>
  <c r="M16" i="1" s="1"/>
  <c r="K15" i="1"/>
  <c r="I16" i="1"/>
  <c r="L26" i="1"/>
  <c r="H26" i="1"/>
  <c r="G26" i="1"/>
  <c r="J27" i="1"/>
  <c r="J26" i="1" s="1"/>
  <c r="F27" i="1"/>
  <c r="F26" i="1" s="1"/>
  <c r="D27" i="1"/>
  <c r="D26" i="1" s="1"/>
  <c r="D15" i="1" s="1"/>
  <c r="M27" i="1"/>
  <c r="M26" i="1" s="1"/>
  <c r="M15" i="1" s="1"/>
  <c r="F18" i="1" l="1"/>
  <c r="F16" i="1" l="1"/>
  <c r="J15" i="1"/>
  <c r="H15" i="1" l="1"/>
  <c r="I15" i="1"/>
  <c r="F15" i="1" l="1"/>
  <c r="S26" i="1" l="1"/>
</calcChain>
</file>

<file path=xl/sharedStrings.xml><?xml version="1.0" encoding="utf-8"?>
<sst xmlns="http://schemas.openxmlformats.org/spreadsheetml/2006/main" count="88" uniqueCount="64">
  <si>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</si>
  <si>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</si>
  <si>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</si>
  <si>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</si>
  <si>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</si>
  <si>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</si>
  <si>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</si>
  <si>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</si>
  <si>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</si>
  <si>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</si>
  <si>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</si>
  <si>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</si>
  <si>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</si>
  <si>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</si>
  <si>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</si>
  <si>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КМ</t>
  </si>
  <si>
    <t>МВА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</si>
  <si>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</si>
  <si>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</si>
  <si>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</si>
  <si>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</si>
  <si>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</si>
  <si>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</si>
  <si>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рублей(без НДС)</t>
  </si>
  <si>
    <t>значение до</t>
  </si>
  <si>
    <t>значение после</t>
  </si>
  <si>
    <t>16.1.1</t>
  </si>
  <si>
    <t>16.1.2</t>
  </si>
  <si>
    <t>16.2.1</t>
  </si>
  <si>
    <t>16.2.2</t>
  </si>
  <si>
    <t>1.</t>
  </si>
  <si>
    <t>Липецкая область</t>
  </si>
  <si>
    <t>Г</t>
  </si>
  <si>
    <t>1.4</t>
  </si>
  <si>
    <t>Прочее новое строительство объектов электросетевого хозяйства, всего, в том числе:</t>
  </si>
  <si>
    <t>Строительство инфраструктуры для электроснабжения резидентов</t>
  </si>
  <si>
    <t>от «__» ____ 2016 г. №____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</si>
  <si>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</si>
  <si>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нд</t>
  </si>
  <si>
    <t>L_EПС110</t>
  </si>
  <si>
    <t>1.4.1.</t>
  </si>
  <si>
    <t>1.4.2.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</si>
  <si>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</t>
  </si>
  <si>
    <t>L_EТППС110</t>
  </si>
  <si>
    <t xml:space="preserve">Договор ТП с ПАО "МРСК Центра" №41647084(6000622) от 27.07.2020:              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</si>
  <si>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</si>
  <si>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</si>
  <si>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</si>
  <si>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</si>
  <si>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</si>
  <si>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</si>
  <si>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 затраты</t>
  </si>
  <si>
    <t>Заключение ОАУ "Управление гос.экспертизы Липецкой области" о проверке достоверности определения сметной стоимости строительства, реконструкции, капитального ремонта объектов капитального строительства №48-1-4-0648-20 от 30.12.2020г.</t>
  </si>
  <si>
    <t>1.3.3.</t>
  </si>
  <si>
    <t>1.3.4.</t>
  </si>
  <si>
    <t>1.3.5.</t>
  </si>
  <si>
    <t>Монтаж приборов учета</t>
  </si>
  <si>
    <t>Реконструкция РП№1 (монтаж линейных ячеек 10кВ демонтированных из РП№2 для заявителя ООО "Агротек-Промцентр")</t>
  </si>
  <si>
    <t>Монтаж ячеек 10кВ в РП№1 (для заявителя ООО "Петэксперт")</t>
  </si>
  <si>
    <t>Год раскрытия информации: 2023 год</t>
  </si>
  <si>
    <t>1.3.6.</t>
  </si>
  <si>
    <t>Монтаж ячеек 10кВ в ТП№1 (для заявителя ООО "Елецкипагро")</t>
  </si>
  <si>
    <t>Монтаж 6 ячеек РП№2</t>
  </si>
  <si>
    <t>1.3.7.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</si>
</sst>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left" vertical="center" wrapText="1"/>
    </xf>
    <xf numFmtId="0" fontId="11" fillId="2" borderId="1" xfId="2" applyFont="1" applyFill="1" applyBorder="1" applyAlignment="1">
      <alignment horizontal="left" vertical="center" wrapText="1"/>
    </xf>
    <xf numFmtId="2" fontId="2" fillId="0" borderId="0" xfId="1" applyNumberFormat="1" applyFont="1" applyAlignment="1">
      <alignment vertical="center"/>
    </xf>
    <xf numFmtId="0" fontId="2" fillId="2" borderId="0" xfId="1" applyFont="1" applyFill="1"/>
    <xf numFmtId="0" fontId="6" fillId="2" borderId="0" xfId="2" applyFont="1" applyFill="1" applyAlignment="1">
      <alignment horizontal="center" vertical="top"/>
    </xf>
    <xf numFmtId="0" fontId="2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textRotation="90" wrapText="1"/>
    </xf>
    <xf numFmtId="0" fontId="1" fillId="2" borderId="9" xfId="1" applyFill="1" applyBorder="1" applyAlignment="1">
      <alignment horizontal="center" vertical="center" textRotation="90" wrapText="1"/>
    </xf>
    <xf numFmtId="0" fontId="9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8" fillId="2" borderId="1" xfId="2" applyFont="1" applyFill="1" applyBorder="1"/>
    <xf numFmtId="0" fontId="8" fillId="2" borderId="1" xfId="2" applyFont="1" applyFill="1" applyBorder="1" applyAlignment="1">
      <alignment wrapText="1"/>
    </xf>
    <xf numFmtId="0" fontId="10" fillId="2" borderId="1" xfId="2" applyFont="1" applyFill="1" applyBorder="1"/>
    <xf numFmtId="2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6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1" fontId="6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vertical="center"/>
    </xf>
    <xf numFmtId="16" fontId="8" fillId="2" borderId="1" xfId="2" applyNumberFormat="1" applyFont="1" applyFill="1" applyBorder="1"/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vertical="center"/>
    </xf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3" borderId="0" xfId="1" applyFont="1" applyFill="1"/>
    <xf numFmtId="0" fontId="2" fillId="4" borderId="0" xfId="1" applyFont="1" applyFill="1" applyAlignment="1">
      <alignment vertical="center"/>
    </xf>
    <xf numFmtId="0" fontId="2" fillId="4" borderId="0" xfId="1" applyFont="1" applyFill="1" applyAlignment="1">
      <alignment horizontal="center" vertical="center"/>
    </xf>
    <xf numFmtId="0" fontId="2" fillId="4" borderId="0" xfId="1" applyFont="1" applyFill="1"/>
    <xf numFmtId="0" fontId="2" fillId="2" borderId="1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horizontal="center" vertical="top"/>
    </xf>
    <xf numFmtId="0" fontId="1" fillId="2" borderId="0" xfId="1" applyFill="1" applyAlignment="1">
      <alignment horizontal="center"/>
    </xf>
    <xf numFmtId="0" fontId="8" fillId="2" borderId="0" xfId="1" applyFont="1" applyFill="1" applyAlignment="1">
      <alignment horizont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wrapText="1"/>
    </xf>
  </cellXfs>
  <cellStyles count="3">
    <cellStyle name="Обычный" xfId="0" builtinId="0"/>
    <cellStyle name="Обычный 3" xfId="1" xr:uid="{00000000-0005-0000-0000-000001000000}"/>
    <cellStyle name="Обычный 7" xfId="2" xr:uid="{00000000-0005-0000-0000-000002000000}"/>
  </cellStyles>
  <dxfs count="0"/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E28"/>
  <sheetViews>
    <sheetView tabSelected="1" view="pageBreakPreview" topLeftCell="A24" zoomScaleNormal="100" zoomScaleSheetLayoutView="100" workbookViewId="0">
      <selection activeCell="I28" sqref="I28"/>
    </sheetView>
  </sheetViews>
  <sheetFormatPr defaultRowHeight="15" x14ac:dyDescent="0.25"/>
  <cols>
    <col min="1" max="1" width="9.5703125" style="1" customWidth="1"/>
    <col min="2" max="2" width="37.7109375" style="2" customWidth="1"/>
    <col min="3" max="3" width="20.42578125" style="2" customWidth="1"/>
    <col min="4" max="4" width="23" style="2" customWidth="1"/>
    <col min="5" max="5" width="21.28515625" style="2" customWidth="1"/>
    <col min="6" max="6" width="9.28515625" style="2" customWidth="1"/>
    <col min="7" max="7" width="8.42578125" style="2" customWidth="1"/>
    <col min="8" max="8" width="7.28515625" style="2" customWidth="1"/>
    <col min="9" max="9" width="17.7109375" style="2" customWidth="1"/>
    <col min="10" max="10" width="9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20.42578125" style="2" customWidth="1"/>
    <col min="15" max="15" width="20.42578125" style="2" hidden="1" customWidth="1"/>
    <col min="16" max="16" width="14" style="2" hidden="1" customWidth="1"/>
    <col min="17" max="17" width="10.7109375" style="2" hidden="1" customWidth="1"/>
    <col min="18" max="18" width="12.5703125" style="2" hidden="1" customWidth="1"/>
    <col min="19" max="19" width="13" style="6" hidden="1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4" t="s">
        <v>36</v>
      </c>
    </row>
    <row r="4" spans="1:31" ht="16.5" x14ac:dyDescent="0.2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</row>
    <row r="5" spans="1:3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5"/>
    </row>
    <row r="6" spans="1:31" ht="15.75" x14ac:dyDescent="0.25">
      <c r="A6" s="46" t="s">
        <v>37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5"/>
    </row>
    <row r="7" spans="1:31" ht="15.75" x14ac:dyDescent="0.25">
      <c r="A7" s="47" t="s">
        <v>3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5"/>
    </row>
    <row r="8" spans="1:31" ht="15.75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5"/>
    </row>
    <row r="9" spans="1:31" ht="15.75" x14ac:dyDescent="0.25">
      <c r="A9" s="48" t="s">
        <v>59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5"/>
    </row>
    <row r="10" spans="1:31" s="6" customFormat="1" ht="16.5" customHeigh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15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6" customFormat="1" ht="38.25" customHeight="1" x14ac:dyDescent="0.25">
      <c r="A11" s="40" t="s">
        <v>4</v>
      </c>
      <c r="B11" s="40" t="s">
        <v>5</v>
      </c>
      <c r="C11" s="40" t="s">
        <v>6</v>
      </c>
      <c r="D11" s="44" t="s">
        <v>7</v>
      </c>
      <c r="E11" s="44" t="s">
        <v>8</v>
      </c>
      <c r="F11" s="50" t="s">
        <v>9</v>
      </c>
      <c r="G11" s="51"/>
      <c r="H11" s="51"/>
      <c r="I11" s="51"/>
      <c r="J11" s="52"/>
      <c r="K11" s="56" t="s">
        <v>10</v>
      </c>
      <c r="L11" s="50" t="s">
        <v>11</v>
      </c>
      <c r="M11" s="52"/>
      <c r="N11" s="40" t="s">
        <v>12</v>
      </c>
      <c r="O11" s="41" t="s">
        <v>13</v>
      </c>
      <c r="P11" s="44" t="s">
        <v>14</v>
      </c>
      <c r="Q11" s="44"/>
      <c r="R11" s="44"/>
      <c r="S11" s="44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6" customFormat="1" ht="51" customHeight="1" x14ac:dyDescent="0.25">
      <c r="A12" s="40"/>
      <c r="B12" s="40"/>
      <c r="C12" s="40"/>
      <c r="D12" s="44"/>
      <c r="E12" s="44"/>
      <c r="F12" s="53"/>
      <c r="G12" s="54"/>
      <c r="H12" s="54"/>
      <c r="I12" s="54"/>
      <c r="J12" s="55"/>
      <c r="K12" s="57"/>
      <c r="L12" s="53"/>
      <c r="M12" s="55"/>
      <c r="N12" s="40"/>
      <c r="O12" s="42"/>
      <c r="P12" s="44" t="s">
        <v>15</v>
      </c>
      <c r="Q12" s="44"/>
      <c r="R12" s="44" t="s">
        <v>16</v>
      </c>
      <c r="S12" s="44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6" customFormat="1" ht="137.25" customHeight="1" x14ac:dyDescent="0.25">
      <c r="A13" s="40"/>
      <c r="B13" s="40"/>
      <c r="C13" s="40"/>
      <c r="D13" s="44"/>
      <c r="E13" s="44"/>
      <c r="F13" s="16" t="s">
        <v>17</v>
      </c>
      <c r="G13" s="16" t="s">
        <v>18</v>
      </c>
      <c r="H13" s="16" t="s">
        <v>19</v>
      </c>
      <c r="I13" s="17" t="s">
        <v>20</v>
      </c>
      <c r="J13" s="16" t="s">
        <v>21</v>
      </c>
      <c r="K13" s="58"/>
      <c r="L13" s="18" t="s">
        <v>22</v>
      </c>
      <c r="M13" s="18" t="s">
        <v>23</v>
      </c>
      <c r="N13" s="40"/>
      <c r="O13" s="43"/>
      <c r="P13" s="16" t="s">
        <v>24</v>
      </c>
      <c r="Q13" s="16" t="s">
        <v>25</v>
      </c>
      <c r="R13" s="16" t="s">
        <v>24</v>
      </c>
      <c r="S13" s="16" t="s">
        <v>25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6" customFormat="1" ht="15" customHeight="1" x14ac:dyDescent="0.25">
      <c r="A14" s="19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20" t="s">
        <v>26</v>
      </c>
      <c r="Q14" s="20" t="s">
        <v>27</v>
      </c>
      <c r="R14" s="20" t="s">
        <v>28</v>
      </c>
      <c r="S14" s="20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75" x14ac:dyDescent="0.25">
      <c r="A15" s="21" t="s">
        <v>30</v>
      </c>
      <c r="B15" s="22" t="s">
        <v>31</v>
      </c>
      <c r="C15" s="23" t="s">
        <v>32</v>
      </c>
      <c r="D15" s="24">
        <f>D16+D26</f>
        <v>1202.58462844</v>
      </c>
      <c r="E15" s="25"/>
      <c r="F15" s="24">
        <f>F16+F26</f>
        <v>1202.58462844</v>
      </c>
      <c r="G15" s="7" t="s">
        <v>38</v>
      </c>
      <c r="H15" s="24">
        <f>H16+H26</f>
        <v>0</v>
      </c>
      <c r="I15" s="24">
        <f>I16+I26</f>
        <v>897.29067308000003</v>
      </c>
      <c r="J15" s="24">
        <f>J16+J26</f>
        <v>305.29395536000004</v>
      </c>
      <c r="K15" s="24">
        <f>K16+K26</f>
        <v>1002.1551903666668</v>
      </c>
      <c r="L15" s="7"/>
      <c r="M15" s="24">
        <f>M16+M26</f>
        <v>1002.1558781166668</v>
      </c>
      <c r="N15" s="25"/>
      <c r="O15" s="26"/>
      <c r="P15" s="26"/>
      <c r="Q15" s="26"/>
      <c r="R15" s="26"/>
      <c r="S15" s="15"/>
      <c r="T15" s="12"/>
    </row>
    <row r="16" spans="1:31" ht="86.25" x14ac:dyDescent="0.25">
      <c r="A16" s="21" t="s">
        <v>45</v>
      </c>
      <c r="B16" s="22" t="s">
        <v>46</v>
      </c>
      <c r="C16" s="23" t="s">
        <v>32</v>
      </c>
      <c r="D16" s="24">
        <f>D18+D19+D20+D25+D21+D22+D24+D23</f>
        <v>897.52067308000005</v>
      </c>
      <c r="E16" s="25"/>
      <c r="F16" s="24">
        <f>F18+F19+F20+F25+F21+F22+F24+F23</f>
        <v>897.52067308000005</v>
      </c>
      <c r="G16" s="7" t="s">
        <v>38</v>
      </c>
      <c r="H16" s="25">
        <v>0</v>
      </c>
      <c r="I16" s="24">
        <f>I18+I19+I20+I25+I21+I22+I24+I23</f>
        <v>897.29067308000003</v>
      </c>
      <c r="J16" s="24">
        <f>J18+J19+J20+J25+J21+J22+J24</f>
        <v>0.23</v>
      </c>
      <c r="K16" s="24">
        <f>K18+K19+K20+K25+K21+K22+K24+K23</f>
        <v>747.93522756666675</v>
      </c>
      <c r="L16" s="25"/>
      <c r="M16" s="24">
        <f>M18+M19+M20+M25+M21+M22+M24+M23</f>
        <v>747.93591531666675</v>
      </c>
      <c r="N16" s="8" t="s">
        <v>35</v>
      </c>
      <c r="O16" s="26"/>
      <c r="P16" s="26"/>
      <c r="Q16" s="26"/>
      <c r="R16" s="26"/>
      <c r="S16" s="15"/>
    </row>
    <row r="17" spans="1:21" ht="72" x14ac:dyDescent="0.25">
      <c r="A17" s="21" t="s">
        <v>47</v>
      </c>
      <c r="B17" s="22" t="s">
        <v>48</v>
      </c>
      <c r="C17" s="23" t="s">
        <v>32</v>
      </c>
      <c r="D17" s="25"/>
      <c r="E17" s="25"/>
      <c r="F17" s="25"/>
      <c r="G17" s="7" t="s">
        <v>38</v>
      </c>
      <c r="H17" s="25"/>
      <c r="I17" s="25"/>
      <c r="J17" s="25"/>
      <c r="K17" s="25"/>
      <c r="L17" s="25"/>
      <c r="M17" s="25"/>
      <c r="N17" s="25"/>
      <c r="O17" s="26"/>
      <c r="P17" s="26"/>
      <c r="Q17" s="26"/>
      <c r="R17" s="26"/>
      <c r="S17" s="15"/>
    </row>
    <row r="18" spans="1:21" ht="147" customHeight="1" x14ac:dyDescent="0.25">
      <c r="A18" s="21" t="s">
        <v>49</v>
      </c>
      <c r="B18" s="22" t="s">
        <v>50</v>
      </c>
      <c r="C18" s="27" t="s">
        <v>39</v>
      </c>
      <c r="D18" s="9">
        <f>865.51720908</f>
        <v>865.51720908000004</v>
      </c>
      <c r="E18" s="8" t="s">
        <v>52</v>
      </c>
      <c r="F18" s="9">
        <f>I18+J18</f>
        <v>865.51720908000004</v>
      </c>
      <c r="G18" s="7" t="s">
        <v>38</v>
      </c>
      <c r="H18" s="9">
        <v>0</v>
      </c>
      <c r="I18" s="9">
        <f>D18</f>
        <v>865.51720908000004</v>
      </c>
      <c r="J18" s="9">
        <v>0</v>
      </c>
      <c r="K18" s="9">
        <f>D18/1.2</f>
        <v>721.26434090000009</v>
      </c>
      <c r="L18" s="7">
        <v>2023</v>
      </c>
      <c r="M18" s="9">
        <f>K18</f>
        <v>721.26434090000009</v>
      </c>
      <c r="N18" s="8" t="s">
        <v>35</v>
      </c>
      <c r="O18" s="26"/>
      <c r="P18" s="26"/>
      <c r="Q18" s="26"/>
      <c r="R18" s="26"/>
      <c r="S18" s="15"/>
    </row>
    <row r="19" spans="1:21" ht="15.75" hidden="1" x14ac:dyDescent="0.25">
      <c r="A19" s="21"/>
      <c r="B19" s="11"/>
      <c r="C19" s="28"/>
      <c r="D19" s="9"/>
      <c r="E19" s="8"/>
      <c r="F19" s="9"/>
      <c r="G19" s="7"/>
      <c r="H19" s="9"/>
      <c r="I19" s="9"/>
      <c r="J19" s="9"/>
      <c r="K19" s="9"/>
      <c r="L19" s="7"/>
      <c r="M19" s="9"/>
      <c r="N19" s="8"/>
      <c r="O19" s="26"/>
      <c r="P19" s="26"/>
      <c r="Q19" s="26"/>
      <c r="R19" s="26"/>
      <c r="S19" s="15"/>
    </row>
    <row r="20" spans="1:21" ht="15.75" hidden="1" x14ac:dyDescent="0.25">
      <c r="A20" s="21"/>
      <c r="B20" s="11"/>
      <c r="C20" s="28"/>
      <c r="D20" s="9"/>
      <c r="E20" s="8"/>
      <c r="F20" s="9"/>
      <c r="G20" s="7"/>
      <c r="H20" s="9"/>
      <c r="I20" s="9"/>
      <c r="J20" s="9"/>
      <c r="K20" s="9"/>
      <c r="L20" s="7"/>
      <c r="M20" s="9"/>
      <c r="N20" s="8"/>
      <c r="O20" s="26"/>
      <c r="P20" s="26"/>
      <c r="Q20" s="26"/>
      <c r="R20" s="26"/>
      <c r="S20" s="15"/>
    </row>
    <row r="21" spans="1:21" ht="60" x14ac:dyDescent="0.25">
      <c r="A21" s="21" t="s">
        <v>53</v>
      </c>
      <c r="B21" s="11" t="s">
        <v>57</v>
      </c>
      <c r="C21" s="28"/>
      <c r="D21" s="9">
        <f>1.0641</f>
        <v>1.0641</v>
      </c>
      <c r="E21" s="8"/>
      <c r="F21" s="9">
        <f>I21</f>
        <v>1.0641</v>
      </c>
      <c r="G21" s="7" t="s">
        <v>38</v>
      </c>
      <c r="H21" s="9">
        <v>0</v>
      </c>
      <c r="I21" s="9">
        <f>1.0641</f>
        <v>1.0641</v>
      </c>
      <c r="J21" s="9">
        <v>0</v>
      </c>
      <c r="K21" s="9">
        <f>D21/1.2</f>
        <v>0.88675000000000004</v>
      </c>
      <c r="L21" s="7">
        <v>2023</v>
      </c>
      <c r="M21" s="9">
        <f>K21</f>
        <v>0.88675000000000004</v>
      </c>
      <c r="N21" s="8" t="s">
        <v>35</v>
      </c>
      <c r="O21" s="26"/>
      <c r="P21" s="26"/>
      <c r="Q21" s="26"/>
      <c r="R21" s="26"/>
      <c r="S21" s="15"/>
    </row>
    <row r="22" spans="1:21" s="36" customFormat="1" ht="60" x14ac:dyDescent="0.25">
      <c r="A22" s="21" t="s">
        <v>54</v>
      </c>
      <c r="B22" s="11" t="s">
        <v>61</v>
      </c>
      <c r="C22" s="28"/>
      <c r="D22" s="9">
        <f>4.463</f>
        <v>4.4630000000000001</v>
      </c>
      <c r="E22" s="8"/>
      <c r="F22" s="9">
        <f>I22</f>
        <v>4.4630000000000001</v>
      </c>
      <c r="G22" s="7" t="s">
        <v>38</v>
      </c>
      <c r="H22" s="9">
        <v>0</v>
      </c>
      <c r="I22" s="9">
        <f>4.463</f>
        <v>4.4630000000000001</v>
      </c>
      <c r="J22" s="9">
        <v>0</v>
      </c>
      <c r="K22" s="9">
        <f>D22/1.2</f>
        <v>3.7191666666666667</v>
      </c>
      <c r="L22" s="7">
        <v>2023</v>
      </c>
      <c r="M22" s="9">
        <f>K22</f>
        <v>3.7191666666666667</v>
      </c>
      <c r="N22" s="8" t="s">
        <v>35</v>
      </c>
      <c r="O22" s="34"/>
      <c r="P22" s="34"/>
      <c r="Q22" s="34"/>
      <c r="R22" s="34"/>
      <c r="S22" s="35"/>
      <c r="T22" s="34"/>
      <c r="U22" s="34"/>
    </row>
    <row r="23" spans="1:21" s="39" customFormat="1" ht="60" x14ac:dyDescent="0.25">
      <c r="A23" s="21" t="s">
        <v>55</v>
      </c>
      <c r="B23" s="11" t="s">
        <v>62</v>
      </c>
      <c r="C23" s="28"/>
      <c r="D23" s="9">
        <f>6.561591*3</f>
        <v>19.684773</v>
      </c>
      <c r="E23" s="8"/>
      <c r="F23" s="9">
        <f>I23</f>
        <v>19.684773</v>
      </c>
      <c r="G23" s="7" t="s">
        <v>38</v>
      </c>
      <c r="H23" s="9">
        <v>0</v>
      </c>
      <c r="I23" s="9">
        <f>6.561591*3</f>
        <v>19.684773</v>
      </c>
      <c r="J23" s="9">
        <v>0</v>
      </c>
      <c r="K23" s="9">
        <f>D23/1.2</f>
        <v>16.4039775</v>
      </c>
      <c r="L23" s="7">
        <v>2023</v>
      </c>
      <c r="M23" s="9">
        <f>K23</f>
        <v>16.4039775</v>
      </c>
      <c r="N23" s="8" t="s">
        <v>35</v>
      </c>
      <c r="O23" s="37"/>
      <c r="P23" s="37"/>
      <c r="Q23" s="37"/>
      <c r="R23" s="37"/>
      <c r="S23" s="38"/>
      <c r="T23" s="37"/>
      <c r="U23" s="37"/>
    </row>
    <row r="24" spans="1:21" ht="60" x14ac:dyDescent="0.25">
      <c r="A24" s="21" t="s">
        <v>60</v>
      </c>
      <c r="B24" s="11" t="s">
        <v>58</v>
      </c>
      <c r="C24" s="28"/>
      <c r="D24" s="9">
        <f>6.561591</f>
        <v>6.561591</v>
      </c>
      <c r="E24" s="8"/>
      <c r="F24" s="9">
        <f>I24</f>
        <v>6.561591</v>
      </c>
      <c r="G24" s="7" t="s">
        <v>38</v>
      </c>
      <c r="H24" s="9">
        <v>0</v>
      </c>
      <c r="I24" s="9">
        <f>6.561591</f>
        <v>6.561591</v>
      </c>
      <c r="J24" s="9">
        <v>0</v>
      </c>
      <c r="K24" s="9">
        <f>D24/1.2</f>
        <v>5.4679925000000003</v>
      </c>
      <c r="L24" s="7">
        <v>2023</v>
      </c>
      <c r="M24" s="9">
        <f>K24</f>
        <v>5.4679925000000003</v>
      </c>
      <c r="N24" s="8" t="s">
        <v>35</v>
      </c>
      <c r="O24" s="26"/>
      <c r="P24" s="26"/>
      <c r="Q24" s="26"/>
      <c r="R24" s="26"/>
      <c r="S24" s="15"/>
    </row>
    <row r="25" spans="1:21" ht="15.75" x14ac:dyDescent="0.25">
      <c r="A25" s="21" t="s">
        <v>63</v>
      </c>
      <c r="B25" s="59" t="s">
        <v>56</v>
      </c>
      <c r="C25" s="27"/>
      <c r="D25" s="9">
        <v>0.23</v>
      </c>
      <c r="E25" s="8"/>
      <c r="F25" s="9">
        <f>I25+J25</f>
        <v>0.23</v>
      </c>
      <c r="G25" s="7" t="s">
        <v>38</v>
      </c>
      <c r="H25" s="9">
        <v>0</v>
      </c>
      <c r="I25" s="9">
        <v>0</v>
      </c>
      <c r="J25" s="9">
        <v>0.23</v>
      </c>
      <c r="K25" s="9">
        <v>0.193</v>
      </c>
      <c r="L25" s="7">
        <v>2023</v>
      </c>
      <c r="M25" s="9">
        <v>0.19368775000000002</v>
      </c>
      <c r="N25" s="8"/>
      <c r="O25" s="26"/>
      <c r="P25" s="26"/>
      <c r="Q25" s="26"/>
      <c r="R25" s="26"/>
      <c r="S25" s="15"/>
    </row>
    <row r="26" spans="1:21" ht="45" customHeight="1" x14ac:dyDescent="0.25">
      <c r="A26" s="21" t="s">
        <v>33</v>
      </c>
      <c r="B26" s="22" t="s">
        <v>34</v>
      </c>
      <c r="C26" s="23" t="s">
        <v>32</v>
      </c>
      <c r="D26" s="9">
        <f>D27</f>
        <v>305.06395536000002</v>
      </c>
      <c r="E26" s="25"/>
      <c r="F26" s="9">
        <f t="shared" ref="F26:M26" si="0">F27</f>
        <v>305.06395536000002</v>
      </c>
      <c r="G26" s="9" t="str">
        <f t="shared" si="0"/>
        <v>нд</v>
      </c>
      <c r="H26" s="9">
        <f t="shared" si="0"/>
        <v>0</v>
      </c>
      <c r="I26" s="9">
        <v>0</v>
      </c>
      <c r="J26" s="9">
        <f t="shared" si="0"/>
        <v>305.06395536000002</v>
      </c>
      <c r="K26" s="9">
        <f>K27</f>
        <v>254.21996280000002</v>
      </c>
      <c r="L26" s="29">
        <f t="shared" si="0"/>
        <v>2023</v>
      </c>
      <c r="M26" s="9">
        <f t="shared" si="0"/>
        <v>254.21996280000002</v>
      </c>
      <c r="N26" s="8" t="s">
        <v>35</v>
      </c>
      <c r="O26" s="30" t="s">
        <v>38</v>
      </c>
      <c r="P26" s="7">
        <v>0</v>
      </c>
      <c r="Q26" s="7">
        <v>0</v>
      </c>
      <c r="R26" s="7">
        <v>0</v>
      </c>
      <c r="S26" s="7">
        <f>S27</f>
        <v>80</v>
      </c>
    </row>
    <row r="27" spans="1:21" ht="409.5" customHeight="1" x14ac:dyDescent="0.25">
      <c r="A27" s="31" t="s">
        <v>40</v>
      </c>
      <c r="B27" s="10" t="s">
        <v>42</v>
      </c>
      <c r="C27" s="27" t="s">
        <v>43</v>
      </c>
      <c r="D27" s="9">
        <f>305.06395536</f>
        <v>305.06395536000002</v>
      </c>
      <c r="E27" s="8" t="s">
        <v>44</v>
      </c>
      <c r="F27" s="9">
        <f>305.06395536</f>
        <v>305.06395536000002</v>
      </c>
      <c r="G27" s="7" t="s">
        <v>38</v>
      </c>
      <c r="H27" s="9"/>
      <c r="I27" s="9">
        <v>0</v>
      </c>
      <c r="J27" s="9">
        <f>305.06395536</f>
        <v>305.06395536000002</v>
      </c>
      <c r="K27" s="9">
        <f>305.06395536/1.2</f>
        <v>254.21996280000002</v>
      </c>
      <c r="L27" s="7">
        <v>2023</v>
      </c>
      <c r="M27" s="9">
        <f>305.06395536/1.2</f>
        <v>254.21996280000002</v>
      </c>
      <c r="N27" s="8" t="s">
        <v>35</v>
      </c>
      <c r="O27" s="30" t="s">
        <v>38</v>
      </c>
      <c r="P27" s="7">
        <v>0</v>
      </c>
      <c r="Q27" s="7">
        <v>0</v>
      </c>
      <c r="R27" s="7">
        <v>0</v>
      </c>
      <c r="S27" s="7">
        <v>80</v>
      </c>
    </row>
    <row r="28" spans="1:21" ht="15.75" x14ac:dyDescent="0.25">
      <c r="A28" s="31" t="s">
        <v>41</v>
      </c>
      <c r="B28" s="11" t="s">
        <v>51</v>
      </c>
      <c r="C28" s="25"/>
      <c r="D28" s="32"/>
      <c r="E28" s="25"/>
      <c r="F28" s="9"/>
      <c r="G28" s="7" t="s">
        <v>38</v>
      </c>
      <c r="H28" s="25"/>
      <c r="I28" s="33"/>
      <c r="J28" s="33"/>
      <c r="K28" s="24"/>
      <c r="L28" s="19"/>
      <c r="M28" s="24"/>
      <c r="N28" s="25"/>
      <c r="O28" s="26"/>
      <c r="P28" s="26"/>
      <c r="Q28" s="26"/>
      <c r="R28" s="26"/>
      <c r="S28" s="15"/>
    </row>
  </sheetData>
  <mergeCells count="18">
    <mergeCell ref="F11:J12"/>
    <mergeCell ref="K11:K13"/>
    <mergeCell ref="L11:M12"/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N11:N13"/>
    <mergeCell ref="O11:O13"/>
    <mergeCell ref="P11:S11"/>
    <mergeCell ref="P12:Q12"/>
    <mergeCell ref="R12:S12"/>
  </mergeCells>
  <pageMargins left="0.23622047244094491" right="0" top="0.74803149606299213" bottom="0.74803149606299213" header="0.31496062992125984" footer="0.31496062992125984"/>
  <pageSetup paperSize="8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2022-09-27T12:25:29Z</cp:lastPrinted>
  <dcterms:created xsi:type="dcterms:W3CDTF">2019-02-26T14:12:28Z</dcterms:created>
  <dcterms:modified xsi:type="dcterms:W3CDTF">2023-07-24T13:08:31Z</dcterms:modified>
</cp:coreProperties>
</file>