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AD12516B-A447-4F18-8B34-11670B6E37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сведения нмц" sheetId="95" r:id="rId1"/>
    <sheet name="Лист1" sheetId="96" r:id="rId2"/>
    <sheet name="Лист2" sheetId="97" r:id="rId3"/>
  </sheets>
  <definedNames>
    <definedName name="_xlnm.Print_Area" localSheetId="0">'сведения нмц'!$A$1:$AA$13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95" l="1"/>
  <c r="E11" i="95" s="1"/>
  <c r="E12" i="95" s="1"/>
  <c r="U7" i="95" l="1"/>
  <c r="U10" i="95" s="1"/>
  <c r="U11" i="95" s="1"/>
  <c r="U12" i="95" s="1"/>
  <c r="R7" i="95"/>
  <c r="H7" i="95"/>
  <c r="F7" i="95"/>
  <c r="S7" i="95"/>
  <c r="O7" i="95" l="1"/>
  <c r="O5" i="95" s="1"/>
  <c r="N7" i="95"/>
  <c r="H5" i="95"/>
  <c r="V7" i="95"/>
  <c r="V11" i="95" s="1"/>
  <c r="V12" i="95" s="1"/>
  <c r="W7" i="95"/>
  <c r="W11" i="95" s="1"/>
  <c r="W12" i="95" s="1"/>
  <c r="X7" i="95" l="1"/>
  <c r="X12" i="95" s="1"/>
  <c r="P7" i="95"/>
  <c r="N5" i="95"/>
  <c r="Q7" i="95" l="1"/>
  <c r="P12" i="95"/>
  <c r="P13" i="95" s="1"/>
  <c r="H8" i="95" l="1"/>
  <c r="J8" i="95" s="1"/>
  <c r="F8" i="95" l="1"/>
  <c r="K4" i="95" s="1"/>
  <c r="T8" i="95"/>
  <c r="F9" i="95" l="1"/>
  <c r="L4" i="95" s="1"/>
  <c r="H9" i="95"/>
  <c r="J9" i="95" s="1"/>
  <c r="T9" i="95"/>
  <c r="R12" i="95" s="1"/>
</calcChain>
</file>

<file path=xl/sharedStrings.xml><?xml version="1.0" encoding="utf-8"?>
<sst xmlns="http://schemas.openxmlformats.org/spreadsheetml/2006/main" count="32" uniqueCount="26">
  <si>
    <t>Экспертиза</t>
  </si>
  <si>
    <t>№
п/п</t>
  </si>
  <si>
    <t>Наименование работ и затрат.</t>
  </si>
  <si>
    <t xml:space="preserve">Стоимость,
  тыс. рублей 
</t>
  </si>
  <si>
    <t>ВСЕГО :</t>
  </si>
  <si>
    <t>ИТОГО :</t>
  </si>
  <si>
    <t>Изыскания</t>
  </si>
  <si>
    <t>Ед.изм.</t>
  </si>
  <si>
    <t>Кол-во</t>
  </si>
  <si>
    <t>Усл.ед.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</si>
  <si>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</si>
  <si>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Ст-ть ПИР с НДС</t>
  </si>
  <si>
    <t>Ст-ть изысканий</t>
  </si>
  <si>
    <t>Ст-ть экспертизы</t>
  </si>
  <si>
    <t>Ст-ть ПИР+изыскания+экспертиза</t>
  </si>
  <si>
    <t>Стадия П</t>
  </si>
  <si>
    <t>Стадия Р</t>
  </si>
  <si>
    <t>Ст-ть каждой сети с учетом изысканий и эксп.</t>
  </si>
  <si>
    <t>Коэф. Снижения в торгах</t>
  </si>
  <si>
    <t>Договорная цена</t>
  </si>
  <si>
    <t>531,344,06</t>
  </si>
  <si>
    <t>НДС 20%</t>
  </si>
  <si>
    <t>о начальной (максимальной ) цене  единицы работ на проектирование объекта :</t>
  </si>
  <si>
    <t>Пешеходный переход</t>
  </si>
  <si>
    <t>Дорожная инфраструктура, вертикальная планировка с последующим озеленением территории особой экономической зоны промышленно-производственного типа в Елецком районе Липецкой области. Надземный пешеходный переход.</t>
  </si>
  <si>
    <t>5. СВЕДЕНИЯ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</si>
</sst>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#,##0.000"/>
    <numFmt numFmtId="166" formatCode="#,##0.0000"/>
    <numFmt numFmtId="167" formatCode="#,##0.00000"/>
    <numFmt numFmtId="168" formatCode="#,##0.0000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>
      <alignment horizontal="left" vertical="top"/>
    </xf>
    <xf numFmtId="0" fontId="3" fillId="0" borderId="7">
      <alignment horizontal="center" vertical="center"/>
    </xf>
    <xf numFmtId="0" fontId="3" fillId="0" borderId="1">
      <alignment horizontal="center" vertical="center"/>
    </xf>
    <xf numFmtId="0" fontId="3" fillId="0" borderId="7">
      <alignment horizontal="center" vertical="center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0" fontId="3" fillId="0" borderId="0">
      <alignment horizontal="right" vertical="top"/>
    </xf>
    <xf numFmtId="0" fontId="1" fillId="0" borderId="0"/>
    <xf numFmtId="0" fontId="10" fillId="0" borderId="0"/>
  </cellStyleXfs>
  <cellXfs count="80"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1" xfId="5" applyNumberFormat="1" applyFont="1" applyFill="1" applyBorder="1" applyAlignment="1">
      <alignment horizontal="center" vertical="center" wrapText="1"/>
    </xf>
    <xf numFmtId="0" fontId="13" fillId="0" borderId="3" xfId="5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1" xfId="8" applyNumberFormat="1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7" fillId="0" borderId="0" xfId="2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3" fillId="2" borderId="1" xfId="6" applyNumberFormat="1" applyFont="1" applyFill="1" applyBorder="1" applyAlignment="1">
      <alignment horizontal="center" vertical="center" wrapText="1"/>
    </xf>
    <xf numFmtId="0" fontId="13" fillId="2" borderId="1" xfId="7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left" vertical="center" wrapText="1"/>
    </xf>
    <xf numFmtId="0" fontId="11" fillId="2" borderId="0" xfId="0" applyFont="1" applyFill="1"/>
    <xf numFmtId="2" fontId="11" fillId="2" borderId="0" xfId="0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2" fontId="12" fillId="3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6" fontId="11" fillId="4" borderId="1" xfId="0" applyNumberFormat="1" applyFont="1" applyFill="1" applyBorder="1"/>
    <xf numFmtId="0" fontId="12" fillId="0" borderId="0" xfId="0" applyFont="1" applyAlignment="1">
      <alignment horizontal="center" vertical="center" wrapText="1"/>
    </xf>
    <xf numFmtId="167" fontId="12" fillId="4" borderId="1" xfId="0" applyNumberFormat="1" applyFont="1" applyFill="1" applyBorder="1" applyAlignment="1">
      <alignment horizontal="center" vertical="center"/>
    </xf>
    <xf numFmtId="167" fontId="12" fillId="0" borderId="0" xfId="0" applyNumberFormat="1" applyFont="1" applyAlignment="1">
      <alignment horizontal="center" vertical="center"/>
    </xf>
    <xf numFmtId="167" fontId="12" fillId="4" borderId="1" xfId="0" applyNumberFormat="1" applyFont="1" applyFill="1" applyBorder="1" applyAlignment="1">
      <alignment vertical="center"/>
    </xf>
    <xf numFmtId="167" fontId="12" fillId="0" borderId="0" xfId="0" applyNumberFormat="1" applyFont="1" applyAlignment="1">
      <alignment vertical="center"/>
    </xf>
    <xf numFmtId="167" fontId="11" fillId="4" borderId="1" xfId="0" applyNumberFormat="1" applyFont="1" applyFill="1" applyBorder="1"/>
    <xf numFmtId="168" fontId="12" fillId="4" borderId="1" xfId="0" applyNumberFormat="1" applyFont="1" applyFill="1" applyBorder="1" applyAlignment="1">
      <alignment vertical="center"/>
    </xf>
    <xf numFmtId="165" fontId="12" fillId="0" borderId="0" xfId="0" applyNumberFormat="1" applyFont="1" applyAlignment="1">
      <alignment horizontal="center" vertical="center"/>
    </xf>
    <xf numFmtId="165" fontId="11" fillId="0" borderId="0" xfId="0" applyNumberFormat="1" applyFont="1"/>
    <xf numFmtId="0" fontId="7" fillId="3" borderId="0" xfId="0" applyFont="1" applyFill="1" applyAlignment="1">
      <alignment horizontal="left"/>
    </xf>
    <xf numFmtId="0" fontId="12" fillId="3" borderId="0" xfId="0" applyFont="1" applyFill="1"/>
    <xf numFmtId="4" fontId="12" fillId="3" borderId="0" xfId="0" applyNumberFormat="1" applyFont="1" applyFill="1" applyAlignment="1">
      <alignment horizontal="center" vertical="center"/>
    </xf>
    <xf numFmtId="4" fontId="12" fillId="3" borderId="0" xfId="0" applyNumberFormat="1" applyFont="1" applyFill="1" applyAlignment="1">
      <alignment vertical="center"/>
    </xf>
    <xf numFmtId="4" fontId="11" fillId="3" borderId="0" xfId="0" applyNumberFormat="1" applyFont="1" applyFill="1"/>
    <xf numFmtId="0" fontId="12" fillId="0" borderId="0" xfId="0" applyFont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 vertical="center"/>
    </xf>
    <xf numFmtId="164" fontId="11" fillId="0" borderId="0" xfId="0" applyNumberFormat="1" applyFont="1"/>
    <xf numFmtId="0" fontId="12" fillId="3" borderId="0" xfId="0" applyFont="1" applyFill="1" applyAlignment="1">
      <alignment vertical="center"/>
    </xf>
    <xf numFmtId="0" fontId="11" fillId="3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/>
    <xf numFmtId="0" fontId="6" fillId="0" borderId="0" xfId="0" applyFont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/>
    </xf>
    <xf numFmtId="1" fontId="20" fillId="2" borderId="3" xfId="7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0" xfId="2" applyFont="1" applyFill="1" applyBorder="1" applyAlignment="1">
      <alignment horizontal="center" wrapText="1"/>
    </xf>
    <xf numFmtId="0" fontId="13" fillId="0" borderId="1" xfId="3" quotePrefix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3" fillId="2" borderId="1" xfId="4" quotePrefix="1" applyFont="1" applyFill="1" applyBorder="1" applyAlignment="1">
      <alignment horizontal="center" vertical="center" wrapTex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3" xfId="4" quotePrefix="1" applyFont="1" applyFill="1" applyBorder="1" applyAlignment="1">
      <alignment horizontal="center" vertical="center" wrapText="1"/>
    </xf>
    <xf numFmtId="0" fontId="13" fillId="2" borderId="4" xfId="4" quotePrefix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left" vertical="center" wrapText="1"/>
    </xf>
  </cellXfs>
  <cellStyles count="11">
    <cellStyle name="S0" xfId="2" xr:uid="{00000000-0005-0000-0000-000000000000}"/>
    <cellStyle name="S12" xfId="4" xr:uid="{00000000-0005-0000-0000-000001000000}"/>
    <cellStyle name="S14" xfId="3" xr:uid="{00000000-0005-0000-0000-000002000000}"/>
    <cellStyle name="S16" xfId="5" xr:uid="{00000000-0005-0000-0000-000003000000}"/>
    <cellStyle name="S17" xfId="6" xr:uid="{00000000-0005-0000-0000-000004000000}"/>
    <cellStyle name="S18" xfId="7" xr:uid="{00000000-0005-0000-0000-000005000000}"/>
    <cellStyle name="S22" xfId="8" xr:uid="{00000000-0005-0000-0000-000006000000}"/>
    <cellStyle name="Обычный" xfId="0" builtinId="0"/>
    <cellStyle name="Обычный 2" xfId="9" xr:uid="{00000000-0005-0000-0000-000008000000}"/>
    <cellStyle name="Обычный 2 2" xfId="1" xr:uid="{00000000-0005-0000-0000-000009000000}"/>
    <cellStyle name="Обычный 3" xfId="10" xr:uid="{00000000-0005-0000-0000-00000A000000}"/>
  </cellStyles>
  <dxfs count="0"/>
  <tableStyles count="0" defaultTableStyle="TableStyleMedium9" defaultPivotStyle="PivotStyleLight16"/>
  <colors>
    <mruColors>
      <color rgb="FFCCFFCC"/>
      <color rgb="FF99FF33"/>
      <color rgb="FF8BF729"/>
      <color rgb="FFA4FEFE"/>
      <color rgb="FFFFCCCC"/>
      <color rgb="FFCCFF33"/>
      <color rgb="FF99FFCC"/>
      <color rgb="FF99FF66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V16"/>
  <sheetViews>
    <sheetView tabSelected="1" view="pageBreakPreview" zoomScale="90" zoomScaleNormal="100" zoomScaleSheetLayoutView="90" workbookViewId="0">
      <selection activeCell="E8" sqref="E8"/>
    </sheetView>
  </sheetViews>
  <sheetFormatPr defaultRowHeight="15" outlineLevelCol="1" x14ac:dyDescent="0.25"/>
  <cols>
    <col min="1" max="1" width="8.42578125" style="2" customWidth="1"/>
    <col min="2" max="2" width="53.28515625" style="2" customWidth="1"/>
    <col min="3" max="3" width="13.140625" style="2" customWidth="1"/>
    <col min="4" max="4" width="11.7109375" style="2" customWidth="1"/>
    <col min="5" max="5" width="24.42578125" style="14" customWidth="1"/>
    <col min="6" max="6" width="9.140625" style="2" hidden="1" customWidth="1" outlineLevel="1"/>
    <col min="7" max="7" width="9.140625" style="2" hidden="1" customWidth="1" outlineLevel="1" collapsed="1"/>
    <col min="8" max="15" width="9.140625" style="2" hidden="1" customWidth="1" outlineLevel="1"/>
    <col min="16" max="16" width="36" style="2" hidden="1" customWidth="1" outlineLevel="1"/>
    <col min="17" max="17" width="17.85546875" style="2" hidden="1" customWidth="1" outlineLevel="1"/>
    <col min="18" max="20" width="9.140625" style="2" hidden="1" customWidth="1" outlineLevel="1"/>
    <col min="21" max="21" width="25.7109375" style="2" hidden="1" customWidth="1" collapsed="1"/>
    <col min="22" max="22" width="14.140625" style="2" hidden="1" customWidth="1"/>
    <col min="23" max="23" width="14.7109375" style="2" hidden="1" customWidth="1"/>
    <col min="24" max="24" width="19.28515625" style="2" hidden="1" customWidth="1"/>
    <col min="25" max="25" width="9.140625" style="2" hidden="1" customWidth="1"/>
    <col min="26" max="26" width="14" style="49" hidden="1" customWidth="1"/>
    <col min="27" max="27" width="9.140625" style="2" hidden="1" customWidth="1"/>
    <col min="28" max="29" width="9.140625" style="2"/>
    <col min="30" max="30" width="16.7109375" style="2" customWidth="1"/>
    <col min="31" max="31" width="9.140625" style="2"/>
    <col min="32" max="32" width="22.140625" style="2" customWidth="1"/>
    <col min="33" max="33" width="10.42578125" style="2" bestFit="1" customWidth="1"/>
    <col min="34" max="34" width="9.140625" style="2"/>
    <col min="35" max="35" width="20" style="2" customWidth="1"/>
    <col min="36" max="36" width="9.140625" style="49"/>
    <col min="37" max="38" width="9.140625" style="2"/>
    <col min="39" max="39" width="9.140625" style="49"/>
    <col min="40" max="40" width="9.140625" style="2"/>
    <col min="41" max="41" width="10.42578125" style="2" bestFit="1" customWidth="1"/>
    <col min="42" max="235" width="9.140625" style="2"/>
    <col min="236" max="236" width="8.42578125" style="2" customWidth="1"/>
    <col min="237" max="237" width="63.5703125" style="2" customWidth="1"/>
    <col min="238" max="238" width="24.42578125" style="2" customWidth="1"/>
    <col min="239" max="239" width="15" style="2" customWidth="1"/>
    <col min="240" max="241" width="11" style="2" bestFit="1" customWidth="1"/>
    <col min="242" max="242" width="9.140625" style="2"/>
    <col min="243" max="243" width="10" style="2" bestFit="1" customWidth="1"/>
    <col min="244" max="491" width="9.140625" style="2"/>
    <col min="492" max="492" width="8.42578125" style="2" customWidth="1"/>
    <col min="493" max="493" width="63.5703125" style="2" customWidth="1"/>
    <col min="494" max="494" width="24.42578125" style="2" customWidth="1"/>
    <col min="495" max="495" width="15" style="2" customWidth="1"/>
    <col min="496" max="497" width="11" style="2" bestFit="1" customWidth="1"/>
    <col min="498" max="498" width="9.140625" style="2"/>
    <col min="499" max="499" width="10" style="2" bestFit="1" customWidth="1"/>
    <col min="500" max="747" width="9.140625" style="2"/>
    <col min="748" max="748" width="8.42578125" style="2" customWidth="1"/>
    <col min="749" max="749" width="63.5703125" style="2" customWidth="1"/>
    <col min="750" max="750" width="24.42578125" style="2" customWidth="1"/>
    <col min="751" max="751" width="15" style="2" customWidth="1"/>
    <col min="752" max="753" width="11" style="2" bestFit="1" customWidth="1"/>
    <col min="754" max="754" width="9.140625" style="2"/>
    <col min="755" max="755" width="10" style="2" bestFit="1" customWidth="1"/>
    <col min="756" max="1003" width="9.140625" style="2"/>
    <col min="1004" max="1004" width="8.42578125" style="2" customWidth="1"/>
    <col min="1005" max="1005" width="63.5703125" style="2" customWidth="1"/>
    <col min="1006" max="1006" width="24.42578125" style="2" customWidth="1"/>
    <col min="1007" max="1007" width="15" style="2" customWidth="1"/>
    <col min="1008" max="1009" width="11" style="2" bestFit="1" customWidth="1"/>
    <col min="1010" max="1010" width="9.140625" style="2"/>
    <col min="1011" max="1011" width="10" style="2" bestFit="1" customWidth="1"/>
    <col min="1012" max="1259" width="9.140625" style="2"/>
    <col min="1260" max="1260" width="8.42578125" style="2" customWidth="1"/>
    <col min="1261" max="1261" width="63.5703125" style="2" customWidth="1"/>
    <col min="1262" max="1262" width="24.42578125" style="2" customWidth="1"/>
    <col min="1263" max="1263" width="15" style="2" customWidth="1"/>
    <col min="1264" max="1265" width="11" style="2" bestFit="1" customWidth="1"/>
    <col min="1266" max="1266" width="9.140625" style="2"/>
    <col min="1267" max="1267" width="10" style="2" bestFit="1" customWidth="1"/>
    <col min="1268" max="1515" width="9.140625" style="2"/>
    <col min="1516" max="1516" width="8.42578125" style="2" customWidth="1"/>
    <col min="1517" max="1517" width="63.5703125" style="2" customWidth="1"/>
    <col min="1518" max="1518" width="24.42578125" style="2" customWidth="1"/>
    <col min="1519" max="1519" width="15" style="2" customWidth="1"/>
    <col min="1520" max="1521" width="11" style="2" bestFit="1" customWidth="1"/>
    <col min="1522" max="1522" width="9.140625" style="2"/>
    <col min="1523" max="1523" width="10" style="2" bestFit="1" customWidth="1"/>
    <col min="1524" max="1771" width="9.140625" style="2"/>
    <col min="1772" max="1772" width="8.42578125" style="2" customWidth="1"/>
    <col min="1773" max="1773" width="63.5703125" style="2" customWidth="1"/>
    <col min="1774" max="1774" width="24.42578125" style="2" customWidth="1"/>
    <col min="1775" max="1775" width="15" style="2" customWidth="1"/>
    <col min="1776" max="1777" width="11" style="2" bestFit="1" customWidth="1"/>
    <col min="1778" max="1778" width="9.140625" style="2"/>
    <col min="1779" max="1779" width="10" style="2" bestFit="1" customWidth="1"/>
    <col min="1780" max="2027" width="9.140625" style="2"/>
    <col min="2028" max="2028" width="8.42578125" style="2" customWidth="1"/>
    <col min="2029" max="2029" width="63.5703125" style="2" customWidth="1"/>
    <col min="2030" max="2030" width="24.42578125" style="2" customWidth="1"/>
    <col min="2031" max="2031" width="15" style="2" customWidth="1"/>
    <col min="2032" max="2033" width="11" style="2" bestFit="1" customWidth="1"/>
    <col min="2034" max="2034" width="9.140625" style="2"/>
    <col min="2035" max="2035" width="10" style="2" bestFit="1" customWidth="1"/>
    <col min="2036" max="2283" width="9.140625" style="2"/>
    <col min="2284" max="2284" width="8.42578125" style="2" customWidth="1"/>
    <col min="2285" max="2285" width="63.5703125" style="2" customWidth="1"/>
    <col min="2286" max="2286" width="24.42578125" style="2" customWidth="1"/>
    <col min="2287" max="2287" width="15" style="2" customWidth="1"/>
    <col min="2288" max="2289" width="11" style="2" bestFit="1" customWidth="1"/>
    <col min="2290" max="2290" width="9.140625" style="2"/>
    <col min="2291" max="2291" width="10" style="2" bestFit="1" customWidth="1"/>
    <col min="2292" max="2539" width="9.140625" style="2"/>
    <col min="2540" max="2540" width="8.42578125" style="2" customWidth="1"/>
    <col min="2541" max="2541" width="63.5703125" style="2" customWidth="1"/>
    <col min="2542" max="2542" width="24.42578125" style="2" customWidth="1"/>
    <col min="2543" max="2543" width="15" style="2" customWidth="1"/>
    <col min="2544" max="2545" width="11" style="2" bestFit="1" customWidth="1"/>
    <col min="2546" max="2546" width="9.140625" style="2"/>
    <col min="2547" max="2547" width="10" style="2" bestFit="1" customWidth="1"/>
    <col min="2548" max="2795" width="9.140625" style="2"/>
    <col min="2796" max="2796" width="8.42578125" style="2" customWidth="1"/>
    <col min="2797" max="2797" width="63.5703125" style="2" customWidth="1"/>
    <col min="2798" max="2798" width="24.42578125" style="2" customWidth="1"/>
    <col min="2799" max="2799" width="15" style="2" customWidth="1"/>
    <col min="2800" max="2801" width="11" style="2" bestFit="1" customWidth="1"/>
    <col min="2802" max="2802" width="9.140625" style="2"/>
    <col min="2803" max="2803" width="10" style="2" bestFit="1" customWidth="1"/>
    <col min="2804" max="3051" width="9.140625" style="2"/>
    <col min="3052" max="3052" width="8.42578125" style="2" customWidth="1"/>
    <col min="3053" max="3053" width="63.5703125" style="2" customWidth="1"/>
    <col min="3054" max="3054" width="24.42578125" style="2" customWidth="1"/>
    <col min="3055" max="3055" width="15" style="2" customWidth="1"/>
    <col min="3056" max="3057" width="11" style="2" bestFit="1" customWidth="1"/>
    <col min="3058" max="3058" width="9.140625" style="2"/>
    <col min="3059" max="3059" width="10" style="2" bestFit="1" customWidth="1"/>
    <col min="3060" max="3307" width="9.140625" style="2"/>
    <col min="3308" max="3308" width="8.42578125" style="2" customWidth="1"/>
    <col min="3309" max="3309" width="63.5703125" style="2" customWidth="1"/>
    <col min="3310" max="3310" width="24.42578125" style="2" customWidth="1"/>
    <col min="3311" max="3311" width="15" style="2" customWidth="1"/>
    <col min="3312" max="3313" width="11" style="2" bestFit="1" customWidth="1"/>
    <col min="3314" max="3314" width="9.140625" style="2"/>
    <col min="3315" max="3315" width="10" style="2" bestFit="1" customWidth="1"/>
    <col min="3316" max="3563" width="9.140625" style="2"/>
    <col min="3564" max="3564" width="8.42578125" style="2" customWidth="1"/>
    <col min="3565" max="3565" width="63.5703125" style="2" customWidth="1"/>
    <col min="3566" max="3566" width="24.42578125" style="2" customWidth="1"/>
    <col min="3567" max="3567" width="15" style="2" customWidth="1"/>
    <col min="3568" max="3569" width="11" style="2" bestFit="1" customWidth="1"/>
    <col min="3570" max="3570" width="9.140625" style="2"/>
    <col min="3571" max="3571" width="10" style="2" bestFit="1" customWidth="1"/>
    <col min="3572" max="3819" width="9.140625" style="2"/>
    <col min="3820" max="3820" width="8.42578125" style="2" customWidth="1"/>
    <col min="3821" max="3821" width="63.5703125" style="2" customWidth="1"/>
    <col min="3822" max="3822" width="24.42578125" style="2" customWidth="1"/>
    <col min="3823" max="3823" width="15" style="2" customWidth="1"/>
    <col min="3824" max="3825" width="11" style="2" bestFit="1" customWidth="1"/>
    <col min="3826" max="3826" width="9.140625" style="2"/>
    <col min="3827" max="3827" width="10" style="2" bestFit="1" customWidth="1"/>
    <col min="3828" max="4075" width="9.140625" style="2"/>
    <col min="4076" max="4076" width="8.42578125" style="2" customWidth="1"/>
    <col min="4077" max="4077" width="63.5703125" style="2" customWidth="1"/>
    <col min="4078" max="4078" width="24.42578125" style="2" customWidth="1"/>
    <col min="4079" max="4079" width="15" style="2" customWidth="1"/>
    <col min="4080" max="4081" width="11" style="2" bestFit="1" customWidth="1"/>
    <col min="4082" max="4082" width="9.140625" style="2"/>
    <col min="4083" max="4083" width="10" style="2" bestFit="1" customWidth="1"/>
    <col min="4084" max="4331" width="9.140625" style="2"/>
    <col min="4332" max="4332" width="8.42578125" style="2" customWidth="1"/>
    <col min="4333" max="4333" width="63.5703125" style="2" customWidth="1"/>
    <col min="4334" max="4334" width="24.42578125" style="2" customWidth="1"/>
    <col min="4335" max="4335" width="15" style="2" customWidth="1"/>
    <col min="4336" max="4337" width="11" style="2" bestFit="1" customWidth="1"/>
    <col min="4338" max="4338" width="9.140625" style="2"/>
    <col min="4339" max="4339" width="10" style="2" bestFit="1" customWidth="1"/>
    <col min="4340" max="4587" width="9.140625" style="2"/>
    <col min="4588" max="4588" width="8.42578125" style="2" customWidth="1"/>
    <col min="4589" max="4589" width="63.5703125" style="2" customWidth="1"/>
    <col min="4590" max="4590" width="24.42578125" style="2" customWidth="1"/>
    <col min="4591" max="4591" width="15" style="2" customWidth="1"/>
    <col min="4592" max="4593" width="11" style="2" bestFit="1" customWidth="1"/>
    <col min="4594" max="4594" width="9.140625" style="2"/>
    <col min="4595" max="4595" width="10" style="2" bestFit="1" customWidth="1"/>
    <col min="4596" max="4843" width="9.140625" style="2"/>
    <col min="4844" max="4844" width="8.42578125" style="2" customWidth="1"/>
    <col min="4845" max="4845" width="63.5703125" style="2" customWidth="1"/>
    <col min="4846" max="4846" width="24.42578125" style="2" customWidth="1"/>
    <col min="4847" max="4847" width="15" style="2" customWidth="1"/>
    <col min="4848" max="4849" width="11" style="2" bestFit="1" customWidth="1"/>
    <col min="4850" max="4850" width="9.140625" style="2"/>
    <col min="4851" max="4851" width="10" style="2" bestFit="1" customWidth="1"/>
    <col min="4852" max="5099" width="9.140625" style="2"/>
    <col min="5100" max="5100" width="8.42578125" style="2" customWidth="1"/>
    <col min="5101" max="5101" width="63.5703125" style="2" customWidth="1"/>
    <col min="5102" max="5102" width="24.42578125" style="2" customWidth="1"/>
    <col min="5103" max="5103" width="15" style="2" customWidth="1"/>
    <col min="5104" max="5105" width="11" style="2" bestFit="1" customWidth="1"/>
    <col min="5106" max="5106" width="9.140625" style="2"/>
    <col min="5107" max="5107" width="10" style="2" bestFit="1" customWidth="1"/>
    <col min="5108" max="5355" width="9.140625" style="2"/>
    <col min="5356" max="5356" width="8.42578125" style="2" customWidth="1"/>
    <col min="5357" max="5357" width="63.5703125" style="2" customWidth="1"/>
    <col min="5358" max="5358" width="24.42578125" style="2" customWidth="1"/>
    <col min="5359" max="5359" width="15" style="2" customWidth="1"/>
    <col min="5360" max="5361" width="11" style="2" bestFit="1" customWidth="1"/>
    <col min="5362" max="5362" width="9.140625" style="2"/>
    <col min="5363" max="5363" width="10" style="2" bestFit="1" customWidth="1"/>
    <col min="5364" max="5611" width="9.140625" style="2"/>
    <col min="5612" max="5612" width="8.42578125" style="2" customWidth="1"/>
    <col min="5613" max="5613" width="63.5703125" style="2" customWidth="1"/>
    <col min="5614" max="5614" width="24.42578125" style="2" customWidth="1"/>
    <col min="5615" max="5615" width="15" style="2" customWidth="1"/>
    <col min="5616" max="5617" width="11" style="2" bestFit="1" customWidth="1"/>
    <col min="5618" max="5618" width="9.140625" style="2"/>
    <col min="5619" max="5619" width="10" style="2" bestFit="1" customWidth="1"/>
    <col min="5620" max="5867" width="9.140625" style="2"/>
    <col min="5868" max="5868" width="8.42578125" style="2" customWidth="1"/>
    <col min="5869" max="5869" width="63.5703125" style="2" customWidth="1"/>
    <col min="5870" max="5870" width="24.42578125" style="2" customWidth="1"/>
    <col min="5871" max="5871" width="15" style="2" customWidth="1"/>
    <col min="5872" max="5873" width="11" style="2" bestFit="1" customWidth="1"/>
    <col min="5874" max="5874" width="9.140625" style="2"/>
    <col min="5875" max="5875" width="10" style="2" bestFit="1" customWidth="1"/>
    <col min="5876" max="6123" width="9.140625" style="2"/>
    <col min="6124" max="6124" width="8.42578125" style="2" customWidth="1"/>
    <col min="6125" max="6125" width="63.5703125" style="2" customWidth="1"/>
    <col min="6126" max="6126" width="24.42578125" style="2" customWidth="1"/>
    <col min="6127" max="6127" width="15" style="2" customWidth="1"/>
    <col min="6128" max="6129" width="11" style="2" bestFit="1" customWidth="1"/>
    <col min="6130" max="6130" width="9.140625" style="2"/>
    <col min="6131" max="6131" width="10" style="2" bestFit="1" customWidth="1"/>
    <col min="6132" max="6379" width="9.140625" style="2"/>
    <col min="6380" max="6380" width="8.42578125" style="2" customWidth="1"/>
    <col min="6381" max="6381" width="63.5703125" style="2" customWidth="1"/>
    <col min="6382" max="6382" width="24.42578125" style="2" customWidth="1"/>
    <col min="6383" max="6383" width="15" style="2" customWidth="1"/>
    <col min="6384" max="6385" width="11" style="2" bestFit="1" customWidth="1"/>
    <col min="6386" max="6386" width="9.140625" style="2"/>
    <col min="6387" max="6387" width="10" style="2" bestFit="1" customWidth="1"/>
    <col min="6388" max="6635" width="9.140625" style="2"/>
    <col min="6636" max="6636" width="8.42578125" style="2" customWidth="1"/>
    <col min="6637" max="6637" width="63.5703125" style="2" customWidth="1"/>
    <col min="6638" max="6638" width="24.42578125" style="2" customWidth="1"/>
    <col min="6639" max="6639" width="15" style="2" customWidth="1"/>
    <col min="6640" max="6641" width="11" style="2" bestFit="1" customWidth="1"/>
    <col min="6642" max="6642" width="9.140625" style="2"/>
    <col min="6643" max="6643" width="10" style="2" bestFit="1" customWidth="1"/>
    <col min="6644" max="6891" width="9.140625" style="2"/>
    <col min="6892" max="6892" width="8.42578125" style="2" customWidth="1"/>
    <col min="6893" max="6893" width="63.5703125" style="2" customWidth="1"/>
    <col min="6894" max="6894" width="24.42578125" style="2" customWidth="1"/>
    <col min="6895" max="6895" width="15" style="2" customWidth="1"/>
    <col min="6896" max="6897" width="11" style="2" bestFit="1" customWidth="1"/>
    <col min="6898" max="6898" width="9.140625" style="2"/>
    <col min="6899" max="6899" width="10" style="2" bestFit="1" customWidth="1"/>
    <col min="6900" max="7147" width="9.140625" style="2"/>
    <col min="7148" max="7148" width="8.42578125" style="2" customWidth="1"/>
    <col min="7149" max="7149" width="63.5703125" style="2" customWidth="1"/>
    <col min="7150" max="7150" width="24.42578125" style="2" customWidth="1"/>
    <col min="7151" max="7151" width="15" style="2" customWidth="1"/>
    <col min="7152" max="7153" width="11" style="2" bestFit="1" customWidth="1"/>
    <col min="7154" max="7154" width="9.140625" style="2"/>
    <col min="7155" max="7155" width="10" style="2" bestFit="1" customWidth="1"/>
    <col min="7156" max="7403" width="9.140625" style="2"/>
    <col min="7404" max="7404" width="8.42578125" style="2" customWidth="1"/>
    <col min="7405" max="7405" width="63.5703125" style="2" customWidth="1"/>
    <col min="7406" max="7406" width="24.42578125" style="2" customWidth="1"/>
    <col min="7407" max="7407" width="15" style="2" customWidth="1"/>
    <col min="7408" max="7409" width="11" style="2" bestFit="1" customWidth="1"/>
    <col min="7410" max="7410" width="9.140625" style="2"/>
    <col min="7411" max="7411" width="10" style="2" bestFit="1" customWidth="1"/>
    <col min="7412" max="7659" width="9.140625" style="2"/>
    <col min="7660" max="7660" width="8.42578125" style="2" customWidth="1"/>
    <col min="7661" max="7661" width="63.5703125" style="2" customWidth="1"/>
    <col min="7662" max="7662" width="24.42578125" style="2" customWidth="1"/>
    <col min="7663" max="7663" width="15" style="2" customWidth="1"/>
    <col min="7664" max="7665" width="11" style="2" bestFit="1" customWidth="1"/>
    <col min="7666" max="7666" width="9.140625" style="2"/>
    <col min="7667" max="7667" width="10" style="2" bestFit="1" customWidth="1"/>
    <col min="7668" max="7915" width="9.140625" style="2"/>
    <col min="7916" max="7916" width="8.42578125" style="2" customWidth="1"/>
    <col min="7917" max="7917" width="63.5703125" style="2" customWidth="1"/>
    <col min="7918" max="7918" width="24.42578125" style="2" customWidth="1"/>
    <col min="7919" max="7919" width="15" style="2" customWidth="1"/>
    <col min="7920" max="7921" width="11" style="2" bestFit="1" customWidth="1"/>
    <col min="7922" max="7922" width="9.140625" style="2"/>
    <col min="7923" max="7923" width="10" style="2" bestFit="1" customWidth="1"/>
    <col min="7924" max="8171" width="9.140625" style="2"/>
    <col min="8172" max="8172" width="8.42578125" style="2" customWidth="1"/>
    <col min="8173" max="8173" width="63.5703125" style="2" customWidth="1"/>
    <col min="8174" max="8174" width="24.42578125" style="2" customWidth="1"/>
    <col min="8175" max="8175" width="15" style="2" customWidth="1"/>
    <col min="8176" max="8177" width="11" style="2" bestFit="1" customWidth="1"/>
    <col min="8178" max="8178" width="9.140625" style="2"/>
    <col min="8179" max="8179" width="10" style="2" bestFit="1" customWidth="1"/>
    <col min="8180" max="8427" width="9.140625" style="2"/>
    <col min="8428" max="8428" width="8.42578125" style="2" customWidth="1"/>
    <col min="8429" max="8429" width="63.5703125" style="2" customWidth="1"/>
    <col min="8430" max="8430" width="24.42578125" style="2" customWidth="1"/>
    <col min="8431" max="8431" width="15" style="2" customWidth="1"/>
    <col min="8432" max="8433" width="11" style="2" bestFit="1" customWidth="1"/>
    <col min="8434" max="8434" width="9.140625" style="2"/>
    <col min="8435" max="8435" width="10" style="2" bestFit="1" customWidth="1"/>
    <col min="8436" max="8683" width="9.140625" style="2"/>
    <col min="8684" max="8684" width="8.42578125" style="2" customWidth="1"/>
    <col min="8685" max="8685" width="63.5703125" style="2" customWidth="1"/>
    <col min="8686" max="8686" width="24.42578125" style="2" customWidth="1"/>
    <col min="8687" max="8687" width="15" style="2" customWidth="1"/>
    <col min="8688" max="8689" width="11" style="2" bestFit="1" customWidth="1"/>
    <col min="8690" max="8690" width="9.140625" style="2"/>
    <col min="8691" max="8691" width="10" style="2" bestFit="1" customWidth="1"/>
    <col min="8692" max="8939" width="9.140625" style="2"/>
    <col min="8940" max="8940" width="8.42578125" style="2" customWidth="1"/>
    <col min="8941" max="8941" width="63.5703125" style="2" customWidth="1"/>
    <col min="8942" max="8942" width="24.42578125" style="2" customWidth="1"/>
    <col min="8943" max="8943" width="15" style="2" customWidth="1"/>
    <col min="8944" max="8945" width="11" style="2" bestFit="1" customWidth="1"/>
    <col min="8946" max="8946" width="9.140625" style="2"/>
    <col min="8947" max="8947" width="10" style="2" bestFit="1" customWidth="1"/>
    <col min="8948" max="9195" width="9.140625" style="2"/>
    <col min="9196" max="9196" width="8.42578125" style="2" customWidth="1"/>
    <col min="9197" max="9197" width="63.5703125" style="2" customWidth="1"/>
    <col min="9198" max="9198" width="24.42578125" style="2" customWidth="1"/>
    <col min="9199" max="9199" width="15" style="2" customWidth="1"/>
    <col min="9200" max="9201" width="11" style="2" bestFit="1" customWidth="1"/>
    <col min="9202" max="9202" width="9.140625" style="2"/>
    <col min="9203" max="9203" width="10" style="2" bestFit="1" customWidth="1"/>
    <col min="9204" max="9451" width="9.140625" style="2"/>
    <col min="9452" max="9452" width="8.42578125" style="2" customWidth="1"/>
    <col min="9453" max="9453" width="63.5703125" style="2" customWidth="1"/>
    <col min="9454" max="9454" width="24.42578125" style="2" customWidth="1"/>
    <col min="9455" max="9455" width="15" style="2" customWidth="1"/>
    <col min="9456" max="9457" width="11" style="2" bestFit="1" customWidth="1"/>
    <col min="9458" max="9458" width="9.140625" style="2"/>
    <col min="9459" max="9459" width="10" style="2" bestFit="1" customWidth="1"/>
    <col min="9460" max="9707" width="9.140625" style="2"/>
    <col min="9708" max="9708" width="8.42578125" style="2" customWidth="1"/>
    <col min="9709" max="9709" width="63.5703125" style="2" customWidth="1"/>
    <col min="9710" max="9710" width="24.42578125" style="2" customWidth="1"/>
    <col min="9711" max="9711" width="15" style="2" customWidth="1"/>
    <col min="9712" max="9713" width="11" style="2" bestFit="1" customWidth="1"/>
    <col min="9714" max="9714" width="9.140625" style="2"/>
    <col min="9715" max="9715" width="10" style="2" bestFit="1" customWidth="1"/>
    <col min="9716" max="9963" width="9.140625" style="2"/>
    <col min="9964" max="9964" width="8.42578125" style="2" customWidth="1"/>
    <col min="9965" max="9965" width="63.5703125" style="2" customWidth="1"/>
    <col min="9966" max="9966" width="24.42578125" style="2" customWidth="1"/>
    <col min="9967" max="9967" width="15" style="2" customWidth="1"/>
    <col min="9968" max="9969" width="11" style="2" bestFit="1" customWidth="1"/>
    <col min="9970" max="9970" width="9.140625" style="2"/>
    <col min="9971" max="9971" width="10" style="2" bestFit="1" customWidth="1"/>
    <col min="9972" max="10219" width="9.140625" style="2"/>
    <col min="10220" max="10220" width="8.42578125" style="2" customWidth="1"/>
    <col min="10221" max="10221" width="63.5703125" style="2" customWidth="1"/>
    <col min="10222" max="10222" width="24.42578125" style="2" customWidth="1"/>
    <col min="10223" max="10223" width="15" style="2" customWidth="1"/>
    <col min="10224" max="10225" width="11" style="2" bestFit="1" customWidth="1"/>
    <col min="10226" max="10226" width="9.140625" style="2"/>
    <col min="10227" max="10227" width="10" style="2" bestFit="1" customWidth="1"/>
    <col min="10228" max="10475" width="9.140625" style="2"/>
    <col min="10476" max="10476" width="8.42578125" style="2" customWidth="1"/>
    <col min="10477" max="10477" width="63.5703125" style="2" customWidth="1"/>
    <col min="10478" max="10478" width="24.42578125" style="2" customWidth="1"/>
    <col min="10479" max="10479" width="15" style="2" customWidth="1"/>
    <col min="10480" max="10481" width="11" style="2" bestFit="1" customWidth="1"/>
    <col min="10482" max="10482" width="9.140625" style="2"/>
    <col min="10483" max="10483" width="10" style="2" bestFit="1" customWidth="1"/>
    <col min="10484" max="10731" width="9.140625" style="2"/>
    <col min="10732" max="10732" width="8.42578125" style="2" customWidth="1"/>
    <col min="10733" max="10733" width="63.5703125" style="2" customWidth="1"/>
    <col min="10734" max="10734" width="24.42578125" style="2" customWidth="1"/>
    <col min="10735" max="10735" width="15" style="2" customWidth="1"/>
    <col min="10736" max="10737" width="11" style="2" bestFit="1" customWidth="1"/>
    <col min="10738" max="10738" width="9.140625" style="2"/>
    <col min="10739" max="10739" width="10" style="2" bestFit="1" customWidth="1"/>
    <col min="10740" max="10987" width="9.140625" style="2"/>
    <col min="10988" max="10988" width="8.42578125" style="2" customWidth="1"/>
    <col min="10989" max="10989" width="63.5703125" style="2" customWidth="1"/>
    <col min="10990" max="10990" width="24.42578125" style="2" customWidth="1"/>
    <col min="10991" max="10991" width="15" style="2" customWidth="1"/>
    <col min="10992" max="10993" width="11" style="2" bestFit="1" customWidth="1"/>
    <col min="10994" max="10994" width="9.140625" style="2"/>
    <col min="10995" max="10995" width="10" style="2" bestFit="1" customWidth="1"/>
    <col min="10996" max="11243" width="9.140625" style="2"/>
    <col min="11244" max="11244" width="8.42578125" style="2" customWidth="1"/>
    <col min="11245" max="11245" width="63.5703125" style="2" customWidth="1"/>
    <col min="11246" max="11246" width="24.42578125" style="2" customWidth="1"/>
    <col min="11247" max="11247" width="15" style="2" customWidth="1"/>
    <col min="11248" max="11249" width="11" style="2" bestFit="1" customWidth="1"/>
    <col min="11250" max="11250" width="9.140625" style="2"/>
    <col min="11251" max="11251" width="10" style="2" bestFit="1" customWidth="1"/>
    <col min="11252" max="11499" width="9.140625" style="2"/>
    <col min="11500" max="11500" width="8.42578125" style="2" customWidth="1"/>
    <col min="11501" max="11501" width="63.5703125" style="2" customWidth="1"/>
    <col min="11502" max="11502" width="24.42578125" style="2" customWidth="1"/>
    <col min="11503" max="11503" width="15" style="2" customWidth="1"/>
    <col min="11504" max="11505" width="11" style="2" bestFit="1" customWidth="1"/>
    <col min="11506" max="11506" width="9.140625" style="2"/>
    <col min="11507" max="11507" width="10" style="2" bestFit="1" customWidth="1"/>
    <col min="11508" max="11755" width="9.140625" style="2"/>
    <col min="11756" max="11756" width="8.42578125" style="2" customWidth="1"/>
    <col min="11757" max="11757" width="63.5703125" style="2" customWidth="1"/>
    <col min="11758" max="11758" width="24.42578125" style="2" customWidth="1"/>
    <col min="11759" max="11759" width="15" style="2" customWidth="1"/>
    <col min="11760" max="11761" width="11" style="2" bestFit="1" customWidth="1"/>
    <col min="11762" max="11762" width="9.140625" style="2"/>
    <col min="11763" max="11763" width="10" style="2" bestFit="1" customWidth="1"/>
    <col min="11764" max="12011" width="9.140625" style="2"/>
    <col min="12012" max="12012" width="8.42578125" style="2" customWidth="1"/>
    <col min="12013" max="12013" width="63.5703125" style="2" customWidth="1"/>
    <col min="12014" max="12014" width="24.42578125" style="2" customWidth="1"/>
    <col min="12015" max="12015" width="15" style="2" customWidth="1"/>
    <col min="12016" max="12017" width="11" style="2" bestFit="1" customWidth="1"/>
    <col min="12018" max="12018" width="9.140625" style="2"/>
    <col min="12019" max="12019" width="10" style="2" bestFit="1" customWidth="1"/>
    <col min="12020" max="12267" width="9.140625" style="2"/>
    <col min="12268" max="12268" width="8.42578125" style="2" customWidth="1"/>
    <col min="12269" max="12269" width="63.5703125" style="2" customWidth="1"/>
    <col min="12270" max="12270" width="24.42578125" style="2" customWidth="1"/>
    <col min="12271" max="12271" width="15" style="2" customWidth="1"/>
    <col min="12272" max="12273" width="11" style="2" bestFit="1" customWidth="1"/>
    <col min="12274" max="12274" width="9.140625" style="2"/>
    <col min="12275" max="12275" width="10" style="2" bestFit="1" customWidth="1"/>
    <col min="12276" max="12523" width="9.140625" style="2"/>
    <col min="12524" max="12524" width="8.42578125" style="2" customWidth="1"/>
    <col min="12525" max="12525" width="63.5703125" style="2" customWidth="1"/>
    <col min="12526" max="12526" width="24.42578125" style="2" customWidth="1"/>
    <col min="12527" max="12527" width="15" style="2" customWidth="1"/>
    <col min="12528" max="12529" width="11" style="2" bestFit="1" customWidth="1"/>
    <col min="12530" max="12530" width="9.140625" style="2"/>
    <col min="12531" max="12531" width="10" style="2" bestFit="1" customWidth="1"/>
    <col min="12532" max="12779" width="9.140625" style="2"/>
    <col min="12780" max="12780" width="8.42578125" style="2" customWidth="1"/>
    <col min="12781" max="12781" width="63.5703125" style="2" customWidth="1"/>
    <col min="12782" max="12782" width="24.42578125" style="2" customWidth="1"/>
    <col min="12783" max="12783" width="15" style="2" customWidth="1"/>
    <col min="12784" max="12785" width="11" style="2" bestFit="1" customWidth="1"/>
    <col min="12786" max="12786" width="9.140625" style="2"/>
    <col min="12787" max="12787" width="10" style="2" bestFit="1" customWidth="1"/>
    <col min="12788" max="13035" width="9.140625" style="2"/>
    <col min="13036" max="13036" width="8.42578125" style="2" customWidth="1"/>
    <col min="13037" max="13037" width="63.5703125" style="2" customWidth="1"/>
    <col min="13038" max="13038" width="24.42578125" style="2" customWidth="1"/>
    <col min="13039" max="13039" width="15" style="2" customWidth="1"/>
    <col min="13040" max="13041" width="11" style="2" bestFit="1" customWidth="1"/>
    <col min="13042" max="13042" width="9.140625" style="2"/>
    <col min="13043" max="13043" width="10" style="2" bestFit="1" customWidth="1"/>
    <col min="13044" max="13291" width="9.140625" style="2"/>
    <col min="13292" max="13292" width="8.42578125" style="2" customWidth="1"/>
    <col min="13293" max="13293" width="63.5703125" style="2" customWidth="1"/>
    <col min="13294" max="13294" width="24.42578125" style="2" customWidth="1"/>
    <col min="13295" max="13295" width="15" style="2" customWidth="1"/>
    <col min="13296" max="13297" width="11" style="2" bestFit="1" customWidth="1"/>
    <col min="13298" max="13298" width="9.140625" style="2"/>
    <col min="13299" max="13299" width="10" style="2" bestFit="1" customWidth="1"/>
    <col min="13300" max="13547" width="9.140625" style="2"/>
    <col min="13548" max="13548" width="8.42578125" style="2" customWidth="1"/>
    <col min="13549" max="13549" width="63.5703125" style="2" customWidth="1"/>
    <col min="13550" max="13550" width="24.42578125" style="2" customWidth="1"/>
    <col min="13551" max="13551" width="15" style="2" customWidth="1"/>
    <col min="13552" max="13553" width="11" style="2" bestFit="1" customWidth="1"/>
    <col min="13554" max="13554" width="9.140625" style="2"/>
    <col min="13555" max="13555" width="10" style="2" bestFit="1" customWidth="1"/>
    <col min="13556" max="13803" width="9.140625" style="2"/>
    <col min="13804" max="13804" width="8.42578125" style="2" customWidth="1"/>
    <col min="13805" max="13805" width="63.5703125" style="2" customWidth="1"/>
    <col min="13806" max="13806" width="24.42578125" style="2" customWidth="1"/>
    <col min="13807" max="13807" width="15" style="2" customWidth="1"/>
    <col min="13808" max="13809" width="11" style="2" bestFit="1" customWidth="1"/>
    <col min="13810" max="13810" width="9.140625" style="2"/>
    <col min="13811" max="13811" width="10" style="2" bestFit="1" customWidth="1"/>
    <col min="13812" max="14059" width="9.140625" style="2"/>
    <col min="14060" max="14060" width="8.42578125" style="2" customWidth="1"/>
    <col min="14061" max="14061" width="63.5703125" style="2" customWidth="1"/>
    <col min="14062" max="14062" width="24.42578125" style="2" customWidth="1"/>
    <col min="14063" max="14063" width="15" style="2" customWidth="1"/>
    <col min="14064" max="14065" width="11" style="2" bestFit="1" customWidth="1"/>
    <col min="14066" max="14066" width="9.140625" style="2"/>
    <col min="14067" max="14067" width="10" style="2" bestFit="1" customWidth="1"/>
    <col min="14068" max="14315" width="9.140625" style="2"/>
    <col min="14316" max="14316" width="8.42578125" style="2" customWidth="1"/>
    <col min="14317" max="14317" width="63.5703125" style="2" customWidth="1"/>
    <col min="14318" max="14318" width="24.42578125" style="2" customWidth="1"/>
    <col min="14319" max="14319" width="15" style="2" customWidth="1"/>
    <col min="14320" max="14321" width="11" style="2" bestFit="1" customWidth="1"/>
    <col min="14322" max="14322" width="9.140625" style="2"/>
    <col min="14323" max="14323" width="10" style="2" bestFit="1" customWidth="1"/>
    <col min="14324" max="14571" width="9.140625" style="2"/>
    <col min="14572" max="14572" width="8.42578125" style="2" customWidth="1"/>
    <col min="14573" max="14573" width="63.5703125" style="2" customWidth="1"/>
    <col min="14574" max="14574" width="24.42578125" style="2" customWidth="1"/>
    <col min="14575" max="14575" width="15" style="2" customWidth="1"/>
    <col min="14576" max="14577" width="11" style="2" bestFit="1" customWidth="1"/>
    <col min="14578" max="14578" width="9.140625" style="2"/>
    <col min="14579" max="14579" width="10" style="2" bestFit="1" customWidth="1"/>
    <col min="14580" max="14827" width="9.140625" style="2"/>
    <col min="14828" max="14828" width="8.42578125" style="2" customWidth="1"/>
    <col min="14829" max="14829" width="63.5703125" style="2" customWidth="1"/>
    <col min="14830" max="14830" width="24.42578125" style="2" customWidth="1"/>
    <col min="14831" max="14831" width="15" style="2" customWidth="1"/>
    <col min="14832" max="14833" width="11" style="2" bestFit="1" customWidth="1"/>
    <col min="14834" max="14834" width="9.140625" style="2"/>
    <col min="14835" max="14835" width="10" style="2" bestFit="1" customWidth="1"/>
    <col min="14836" max="15083" width="9.140625" style="2"/>
    <col min="15084" max="15084" width="8.42578125" style="2" customWidth="1"/>
    <col min="15085" max="15085" width="63.5703125" style="2" customWidth="1"/>
    <col min="15086" max="15086" width="24.42578125" style="2" customWidth="1"/>
    <col min="15087" max="15087" width="15" style="2" customWidth="1"/>
    <col min="15088" max="15089" width="11" style="2" bestFit="1" customWidth="1"/>
    <col min="15090" max="15090" width="9.140625" style="2"/>
    <col min="15091" max="15091" width="10" style="2" bestFit="1" customWidth="1"/>
    <col min="15092" max="15339" width="9.140625" style="2"/>
    <col min="15340" max="15340" width="8.42578125" style="2" customWidth="1"/>
    <col min="15341" max="15341" width="63.5703125" style="2" customWidth="1"/>
    <col min="15342" max="15342" width="24.42578125" style="2" customWidth="1"/>
    <col min="15343" max="15343" width="15" style="2" customWidth="1"/>
    <col min="15344" max="15345" width="11" style="2" bestFit="1" customWidth="1"/>
    <col min="15346" max="15346" width="9.140625" style="2"/>
    <col min="15347" max="15347" width="10" style="2" bestFit="1" customWidth="1"/>
    <col min="15348" max="15595" width="9.140625" style="2"/>
    <col min="15596" max="15596" width="8.42578125" style="2" customWidth="1"/>
    <col min="15597" max="15597" width="63.5703125" style="2" customWidth="1"/>
    <col min="15598" max="15598" width="24.42578125" style="2" customWidth="1"/>
    <col min="15599" max="15599" width="15" style="2" customWidth="1"/>
    <col min="15600" max="15601" width="11" style="2" bestFit="1" customWidth="1"/>
    <col min="15602" max="15602" width="9.140625" style="2"/>
    <col min="15603" max="15603" width="10" style="2" bestFit="1" customWidth="1"/>
    <col min="15604" max="15851" width="9.140625" style="2"/>
    <col min="15852" max="15852" width="8.42578125" style="2" customWidth="1"/>
    <col min="15853" max="15853" width="63.5703125" style="2" customWidth="1"/>
    <col min="15854" max="15854" width="24.42578125" style="2" customWidth="1"/>
    <col min="15855" max="15855" width="15" style="2" customWidth="1"/>
    <col min="15856" max="15857" width="11" style="2" bestFit="1" customWidth="1"/>
    <col min="15858" max="15858" width="9.140625" style="2"/>
    <col min="15859" max="15859" width="10" style="2" bestFit="1" customWidth="1"/>
    <col min="15860" max="16107" width="9.140625" style="2"/>
    <col min="16108" max="16108" width="8.42578125" style="2" customWidth="1"/>
    <col min="16109" max="16109" width="63.5703125" style="2" customWidth="1"/>
    <col min="16110" max="16110" width="24.42578125" style="2" customWidth="1"/>
    <col min="16111" max="16111" width="15" style="2" customWidth="1"/>
    <col min="16112" max="16113" width="11" style="2" bestFit="1" customWidth="1"/>
    <col min="16114" max="16114" width="9.140625" style="2"/>
    <col min="16115" max="16115" width="10" style="2" bestFit="1" customWidth="1"/>
    <col min="16116" max="16384" width="9.140625" style="2"/>
  </cols>
  <sheetData>
    <row r="1" spans="1:230" ht="18.75" customHeight="1" x14ac:dyDescent="0.3">
      <c r="A1" s="67" t="s">
        <v>25</v>
      </c>
      <c r="B1" s="67"/>
      <c r="C1" s="67"/>
      <c r="D1" s="67"/>
      <c r="E1" s="67"/>
      <c r="F1" s="12"/>
      <c r="G1" s="1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2"/>
      <c r="AA1" s="1"/>
      <c r="AB1" s="1"/>
      <c r="AC1" s="1"/>
      <c r="AD1" s="1"/>
      <c r="AE1" s="1"/>
      <c r="AF1" s="1"/>
      <c r="AG1" s="1"/>
      <c r="AH1" s="1"/>
      <c r="AI1" s="1"/>
      <c r="AJ1" s="32"/>
      <c r="AK1" s="1"/>
      <c r="AL1" s="1"/>
      <c r="AM1" s="32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</row>
    <row r="2" spans="1:230" ht="18.75" customHeight="1" x14ac:dyDescent="0.25">
      <c r="A2" s="66" t="s">
        <v>22</v>
      </c>
      <c r="B2" s="66"/>
      <c r="C2" s="66"/>
      <c r="D2" s="66"/>
      <c r="E2" s="66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</row>
    <row r="3" spans="1:230" ht="38.25" customHeight="1" x14ac:dyDescent="0.25">
      <c r="A3" s="76" t="s">
        <v>24</v>
      </c>
      <c r="B3" s="76"/>
      <c r="C3" s="76"/>
      <c r="D3" s="76"/>
      <c r="E3" s="76"/>
      <c r="F3" s="76"/>
      <c r="G3" s="1"/>
      <c r="H3" s="1"/>
      <c r="I3" s="1"/>
      <c r="J3" s="1"/>
      <c r="K3" s="1"/>
      <c r="L3" s="1"/>
      <c r="M3" s="1"/>
      <c r="N3" s="1"/>
      <c r="O3" s="1"/>
      <c r="P3" s="34" t="s">
        <v>17</v>
      </c>
      <c r="Q3" s="53"/>
      <c r="R3" s="1"/>
      <c r="S3" s="1"/>
      <c r="T3" s="1"/>
      <c r="U3" s="35" t="s">
        <v>18</v>
      </c>
      <c r="V3" s="1"/>
      <c r="W3" s="1"/>
      <c r="X3" s="1"/>
      <c r="Y3" s="1"/>
      <c r="Z3" s="32"/>
      <c r="AA3" s="1"/>
      <c r="AB3" s="1"/>
      <c r="AC3" s="60"/>
      <c r="AD3" s="1"/>
      <c r="AE3" s="1"/>
      <c r="AF3" s="1"/>
      <c r="AG3" s="1"/>
      <c r="AH3" s="1"/>
      <c r="AI3" s="1"/>
      <c r="AJ3" s="32"/>
      <c r="AK3" s="1"/>
      <c r="AL3" s="1"/>
      <c r="AM3" s="32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</row>
    <row r="4" spans="1:230" ht="50.25" customHeight="1" x14ac:dyDescent="0.25">
      <c r="A4" s="68" t="s">
        <v>1</v>
      </c>
      <c r="B4" s="70" t="s">
        <v>2</v>
      </c>
      <c r="C4" s="72" t="s">
        <v>7</v>
      </c>
      <c r="D4" s="72" t="s">
        <v>8</v>
      </c>
      <c r="E4" s="74" t="s">
        <v>3</v>
      </c>
      <c r="F4" s="14"/>
      <c r="G4" s="14"/>
      <c r="H4" s="15" t="s">
        <v>11</v>
      </c>
      <c r="I4" s="58"/>
      <c r="J4" s="58"/>
      <c r="K4" s="58" t="e">
        <f>F8/F7</f>
        <v>#REF!</v>
      </c>
      <c r="L4" s="58" t="e">
        <f>F9/F7</f>
        <v>#REF!</v>
      </c>
      <c r="M4" s="58"/>
      <c r="N4" s="15" t="s">
        <v>12</v>
      </c>
      <c r="O4" s="15" t="s">
        <v>13</v>
      </c>
      <c r="P4" s="31" t="s">
        <v>14</v>
      </c>
      <c r="Q4" s="31"/>
      <c r="R4" s="77" t="s">
        <v>15</v>
      </c>
      <c r="S4" s="77" t="s">
        <v>16</v>
      </c>
      <c r="T4" s="77"/>
      <c r="U4" s="37" t="s">
        <v>19</v>
      </c>
      <c r="V4" s="37" t="s">
        <v>15</v>
      </c>
      <c r="W4" s="37" t="s">
        <v>16</v>
      </c>
      <c r="X4" s="39" t="s">
        <v>14</v>
      </c>
      <c r="Y4" s="1"/>
      <c r="Z4" s="50"/>
      <c r="AA4" s="1"/>
      <c r="AB4" s="1"/>
      <c r="AC4" s="1"/>
      <c r="AD4" s="1"/>
      <c r="AE4" s="1"/>
      <c r="AF4" s="1"/>
      <c r="AG4" s="1"/>
      <c r="AH4" s="1"/>
      <c r="AI4" s="1"/>
      <c r="AJ4" s="32"/>
      <c r="AK4" s="1"/>
      <c r="AL4" s="1"/>
      <c r="AM4" s="32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</row>
    <row r="5" spans="1:230" ht="8.25" customHeight="1" x14ac:dyDescent="0.25">
      <c r="A5" s="69"/>
      <c r="B5" s="71"/>
      <c r="C5" s="73"/>
      <c r="D5" s="73"/>
      <c r="E5" s="75"/>
      <c r="F5" s="14"/>
      <c r="G5" s="14"/>
      <c r="H5" s="16">
        <f>SUM(H7:H7)</f>
        <v>464.50799999999998</v>
      </c>
      <c r="I5" s="17"/>
      <c r="J5" s="17"/>
      <c r="K5" s="17"/>
      <c r="L5" s="17"/>
      <c r="M5" s="17"/>
      <c r="N5" s="16">
        <f>SUM(N7:N7)</f>
        <v>81.188438874793832</v>
      </c>
      <c r="O5" s="16">
        <f>SUM(O7:O7)</f>
        <v>122.85737205437788</v>
      </c>
      <c r="P5" s="32"/>
      <c r="Q5" s="32"/>
      <c r="R5" s="77"/>
      <c r="S5" s="77"/>
      <c r="T5" s="77"/>
      <c r="U5" s="37"/>
      <c r="V5" s="37"/>
      <c r="W5" s="37"/>
      <c r="X5" s="1"/>
      <c r="Y5" s="1"/>
      <c r="Z5" s="50"/>
      <c r="AA5" s="1"/>
      <c r="AB5" s="1"/>
      <c r="AC5" s="1"/>
      <c r="AD5" s="1"/>
      <c r="AE5" s="1"/>
      <c r="AF5" s="1"/>
      <c r="AG5" s="1"/>
      <c r="AH5" s="1"/>
      <c r="AI5" s="1"/>
      <c r="AJ5" s="32"/>
      <c r="AK5" s="1"/>
      <c r="AL5" s="1"/>
      <c r="AM5" s="32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</row>
    <row r="6" spans="1:230" ht="15.75" x14ac:dyDescent="0.25">
      <c r="A6" s="3">
        <v>1</v>
      </c>
      <c r="B6" s="18">
        <v>2</v>
      </c>
      <c r="C6" s="18">
        <v>3</v>
      </c>
      <c r="D6" s="18">
        <v>4</v>
      </c>
      <c r="E6" s="19">
        <v>5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32"/>
      <c r="Q6" s="32"/>
      <c r="R6" s="58"/>
      <c r="S6" s="58"/>
      <c r="T6" s="58"/>
      <c r="U6" s="37"/>
      <c r="V6" s="37"/>
      <c r="W6" s="37"/>
      <c r="X6" s="1"/>
      <c r="Y6" s="1"/>
      <c r="Z6" s="50"/>
      <c r="AA6" s="1"/>
      <c r="AB6" s="1"/>
      <c r="AC6" s="1"/>
      <c r="AD6" s="1"/>
      <c r="AE6" s="1"/>
      <c r="AF6" s="1"/>
      <c r="AG6" s="1"/>
      <c r="AH6" s="1"/>
      <c r="AI6" s="1"/>
      <c r="AJ6" s="32"/>
      <c r="AK6" s="1"/>
      <c r="AL6" s="1"/>
      <c r="AM6" s="32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</row>
    <row r="7" spans="1:230" ht="37.5" customHeight="1" x14ac:dyDescent="0.25">
      <c r="A7" s="4">
        <v>1</v>
      </c>
      <c r="B7" s="21" t="s">
        <v>23</v>
      </c>
      <c r="C7" s="13" t="s">
        <v>9</v>
      </c>
      <c r="D7" s="13">
        <v>1</v>
      </c>
      <c r="E7" s="61">
        <v>464.50799999999998</v>
      </c>
      <c r="F7" s="36" t="e">
        <f>E7+#REF!+#REF!+#REF!+#REF!+#REF!+#REF!+#REF!</f>
        <v>#REF!</v>
      </c>
      <c r="G7" s="14">
        <v>1.18</v>
      </c>
      <c r="H7" s="20">
        <f t="shared" ref="H7" si="0">E7</f>
        <v>464.50799999999998</v>
      </c>
      <c r="I7" s="58"/>
      <c r="J7" s="58"/>
      <c r="K7" s="58">
        <v>0.17478372573732601</v>
      </c>
      <c r="L7" s="58">
        <v>0.26448924895669801</v>
      </c>
      <c r="M7" s="58"/>
      <c r="N7" s="20">
        <f t="shared" ref="N7" si="1">H7*K7</f>
        <v>81.188438874793832</v>
      </c>
      <c r="O7" s="20">
        <f>L7*H7</f>
        <v>122.85737205437788</v>
      </c>
      <c r="P7" s="33">
        <f t="shared" ref="P7" si="2">H7+N7+O7</f>
        <v>668.55381092917162</v>
      </c>
      <c r="Q7" s="33">
        <f t="shared" ref="Q7" si="3">P7*1.18</f>
        <v>788.89349689642245</v>
      </c>
      <c r="R7" s="58">
        <f>E7*0.4*1.18</f>
        <v>219.24777599999999</v>
      </c>
      <c r="S7" s="58">
        <f>E7*0.6*1.18</f>
        <v>328.87166399999995</v>
      </c>
      <c r="T7" s="58"/>
      <c r="U7" s="40" t="e">
        <f>E7*#REF!</f>
        <v>#REF!</v>
      </c>
      <c r="V7" s="40" t="e">
        <f t="shared" ref="V7" si="4">U7*0.4</f>
        <v>#REF!</v>
      </c>
      <c r="W7" s="40" t="e">
        <f t="shared" ref="W7" si="5">U7*0.6</f>
        <v>#REF!</v>
      </c>
      <c r="X7" s="46" t="e">
        <f t="shared" ref="X7" si="6">U7*1.18+N7+O7</f>
        <v>#REF!</v>
      </c>
      <c r="Y7" s="1"/>
      <c r="Z7" s="50"/>
      <c r="AA7" s="1"/>
      <c r="AB7" s="1"/>
      <c r="AC7" s="1"/>
      <c r="AD7" s="54"/>
      <c r="AE7" s="1"/>
      <c r="AF7" s="54"/>
      <c r="AG7" s="54"/>
      <c r="AH7" s="1"/>
      <c r="AI7" s="1"/>
      <c r="AJ7" s="32"/>
      <c r="AK7" s="1"/>
      <c r="AL7" s="1"/>
      <c r="AM7" s="32"/>
      <c r="AN7" s="1"/>
      <c r="AO7" s="54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</row>
    <row r="8" spans="1:230" ht="37.5" customHeight="1" x14ac:dyDescent="0.25">
      <c r="A8" s="4">
        <v>2</v>
      </c>
      <c r="B8" s="22" t="s">
        <v>6</v>
      </c>
      <c r="C8" s="13" t="s">
        <v>9</v>
      </c>
      <c r="D8" s="13">
        <v>1</v>
      </c>
      <c r="E8" s="62">
        <v>65.760928035875011</v>
      </c>
      <c r="F8" s="36">
        <f>E8</f>
        <v>65.760928035875011</v>
      </c>
      <c r="G8" s="17">
        <v>1.18</v>
      </c>
      <c r="H8" s="16">
        <f t="shared" ref="H8:H9" si="7">E8*G8</f>
        <v>77.597895082332514</v>
      </c>
      <c r="I8" s="17"/>
      <c r="J8" s="17">
        <f>H8/H5</f>
        <v>0.16705394757965958</v>
      </c>
      <c r="K8" s="14"/>
      <c r="L8" s="14"/>
      <c r="M8" s="14"/>
      <c r="N8" s="14"/>
      <c r="O8" s="14"/>
      <c r="P8" s="14"/>
      <c r="Q8" s="14"/>
      <c r="R8" s="58"/>
      <c r="S8" s="58"/>
      <c r="T8" s="58">
        <f>E8*1.18</f>
        <v>77.597895082332514</v>
      </c>
      <c r="U8" s="40">
        <v>394.15424000000002</v>
      </c>
      <c r="V8" s="40"/>
      <c r="W8" s="40"/>
      <c r="X8" s="41"/>
      <c r="Y8" s="1"/>
      <c r="Z8" s="50">
        <v>539900</v>
      </c>
      <c r="AA8" s="1"/>
      <c r="AB8" s="1"/>
      <c r="AC8" s="1"/>
      <c r="AD8" s="54"/>
      <c r="AE8" s="1"/>
      <c r="AF8" s="54"/>
      <c r="AG8" s="1"/>
      <c r="AH8" s="1"/>
      <c r="AI8" s="1"/>
      <c r="AJ8" s="32"/>
      <c r="AK8" s="1"/>
      <c r="AL8" s="1"/>
      <c r="AM8" s="32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</row>
    <row r="9" spans="1:230" ht="37.5" customHeight="1" x14ac:dyDescent="0.25">
      <c r="A9" s="4">
        <v>3</v>
      </c>
      <c r="B9" s="22" t="s">
        <v>0</v>
      </c>
      <c r="C9" s="13" t="s">
        <v>9</v>
      </c>
      <c r="D9" s="13">
        <v>1</v>
      </c>
      <c r="E9" s="63">
        <v>51.709394798755646</v>
      </c>
      <c r="F9" s="36">
        <f>E9</f>
        <v>51.709394798755646</v>
      </c>
      <c r="G9" s="17">
        <v>1.18</v>
      </c>
      <c r="H9" s="16">
        <f t="shared" si="7"/>
        <v>61.017085862531658</v>
      </c>
      <c r="I9" s="17"/>
      <c r="J9" s="17">
        <f>H9/H5</f>
        <v>0.13135852528380923</v>
      </c>
      <c r="K9" s="14"/>
      <c r="L9" s="14"/>
      <c r="M9" s="14"/>
      <c r="N9" s="14"/>
      <c r="O9" s="14"/>
      <c r="P9" s="14"/>
      <c r="Q9" s="14"/>
      <c r="R9" s="58"/>
      <c r="S9" s="58"/>
      <c r="T9" s="58">
        <f>E9*1.18</f>
        <v>61.017085862531658</v>
      </c>
      <c r="U9" s="40" t="s">
        <v>20</v>
      </c>
      <c r="V9" s="40"/>
      <c r="W9" s="40"/>
      <c r="X9" s="41"/>
      <c r="Y9" s="1"/>
      <c r="Z9" s="50"/>
      <c r="AA9" s="1"/>
      <c r="AB9" s="1"/>
      <c r="AC9" s="1"/>
      <c r="AD9" s="54"/>
      <c r="AE9" s="1"/>
      <c r="AF9" s="54"/>
      <c r="AG9" s="1"/>
      <c r="AH9" s="1"/>
      <c r="AI9" s="1"/>
      <c r="AJ9" s="32"/>
      <c r="AK9" s="1"/>
      <c r="AL9" s="1"/>
      <c r="AM9" s="32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</row>
    <row r="10" spans="1:230" ht="39.75" customHeight="1" x14ac:dyDescent="0.25">
      <c r="A10" s="4"/>
      <c r="B10" s="23" t="s">
        <v>5</v>
      </c>
      <c r="C10" s="24"/>
      <c r="D10" s="24"/>
      <c r="E10" s="63">
        <f>E9+E8+E7</f>
        <v>581.9783228346306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58"/>
      <c r="S10" s="58"/>
      <c r="T10" s="58"/>
      <c r="U10" s="40" t="e">
        <f>SUM(U7:U9)</f>
        <v>#REF!</v>
      </c>
      <c r="V10" s="40"/>
      <c r="W10" s="40"/>
      <c r="X10" s="41"/>
      <c r="Y10" s="1"/>
      <c r="Z10" s="50"/>
      <c r="AA10" s="1"/>
      <c r="AB10" s="1"/>
      <c r="AC10" s="1"/>
      <c r="AD10" s="1"/>
      <c r="AE10" s="1"/>
      <c r="AF10" s="1"/>
      <c r="AG10" s="1"/>
      <c r="AH10" s="1"/>
      <c r="AI10" s="1"/>
      <c r="AJ10" s="32"/>
      <c r="AK10" s="1"/>
      <c r="AL10" s="1"/>
      <c r="AM10" s="32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</row>
    <row r="11" spans="1:230" ht="42.75" customHeight="1" x14ac:dyDescent="0.25">
      <c r="A11" s="5"/>
      <c r="B11" s="25" t="s">
        <v>21</v>
      </c>
      <c r="C11" s="25"/>
      <c r="D11" s="25"/>
      <c r="E11" s="64">
        <f>E10*20%</f>
        <v>116.39566456692613</v>
      </c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7"/>
      <c r="S11" s="27"/>
      <c r="T11" s="27"/>
      <c r="U11" s="42" t="e">
        <f>U10*0.18</f>
        <v>#REF!</v>
      </c>
      <c r="V11" s="45" t="e">
        <f>SUM(V7:V7)</f>
        <v>#REF!</v>
      </c>
      <c r="W11" s="45" t="e">
        <f>SUM(W7:W7)</f>
        <v>#REF!</v>
      </c>
      <c r="X11" s="43"/>
      <c r="Y11" s="6"/>
      <c r="Z11" s="51"/>
      <c r="AA11" s="6"/>
      <c r="AB11" s="6"/>
      <c r="AC11" s="6"/>
      <c r="AD11" s="6"/>
      <c r="AE11" s="6"/>
      <c r="AF11" s="6"/>
      <c r="AG11" s="6"/>
      <c r="AH11" s="6"/>
      <c r="AI11" s="6"/>
      <c r="AJ11" s="56"/>
      <c r="AK11" s="6"/>
      <c r="AL11" s="6"/>
      <c r="AM11" s="5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</row>
    <row r="12" spans="1:230" ht="41.25" customHeight="1" x14ac:dyDescent="0.25">
      <c r="A12" s="7"/>
      <c r="B12" s="28" t="s">
        <v>4</v>
      </c>
      <c r="C12" s="28"/>
      <c r="D12" s="28"/>
      <c r="E12" s="65">
        <f>E11+E10</f>
        <v>698.37398740155675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0" t="e">
        <f>P7+#REF!+#REF!+#REF!+#REF!+#REF!+#REF!+#REF!</f>
        <v>#REF!</v>
      </c>
      <c r="Q12" s="30"/>
      <c r="R12" s="78">
        <f>SUM(R7:T11)</f>
        <v>686.73442094486415</v>
      </c>
      <c r="S12" s="78"/>
      <c r="T12" s="78"/>
      <c r="U12" s="38" t="e">
        <f>U10+U11</f>
        <v>#REF!</v>
      </c>
      <c r="V12" s="44" t="e">
        <f>V11*1.18</f>
        <v>#REF!</v>
      </c>
      <c r="W12" s="44" t="e">
        <f>W11*1.18</f>
        <v>#REF!</v>
      </c>
      <c r="X12" s="47" t="e">
        <f>SUM(X7:X7)</f>
        <v>#REF!</v>
      </c>
      <c r="Y12" s="8"/>
      <c r="Z12" s="52"/>
      <c r="AA12" s="8"/>
      <c r="AB12" s="8"/>
      <c r="AC12" s="8"/>
      <c r="AD12" s="8"/>
      <c r="AE12" s="8"/>
      <c r="AF12" s="55"/>
      <c r="AG12" s="8"/>
      <c r="AH12" s="8"/>
      <c r="AI12" s="8"/>
      <c r="AJ12" s="57"/>
      <c r="AK12" s="8"/>
      <c r="AL12" s="8"/>
      <c r="AM12" s="57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</row>
    <row r="13" spans="1:230" ht="64.5" customHeight="1" x14ac:dyDescent="0.25">
      <c r="A13" s="79" t="s">
        <v>10</v>
      </c>
      <c r="B13" s="79"/>
      <c r="C13" s="79"/>
      <c r="D13" s="79"/>
      <c r="E13" s="79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 t="e">
        <f>P12*1.18</f>
        <v>#REF!</v>
      </c>
      <c r="Q13" s="10"/>
      <c r="R13" s="10"/>
      <c r="S13" s="10"/>
      <c r="T13" s="10"/>
      <c r="U13" s="10"/>
      <c r="V13" s="10"/>
      <c r="W13" s="10"/>
      <c r="X13" s="10"/>
      <c r="Y13" s="10"/>
      <c r="Z13" s="48"/>
      <c r="AA13" s="10"/>
      <c r="AB13" s="10"/>
      <c r="AC13" s="10"/>
      <c r="AD13" s="10"/>
      <c r="AE13" s="10"/>
      <c r="AF13" s="10"/>
      <c r="AG13" s="10"/>
      <c r="AH13" s="10"/>
      <c r="AI13" s="10"/>
      <c r="AJ13" s="48"/>
      <c r="AK13" s="10"/>
      <c r="AL13" s="10"/>
      <c r="AM13" s="48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</row>
    <row r="14" spans="1:230" ht="103.5" customHeight="1" x14ac:dyDescent="0.25">
      <c r="A14" s="66" t="s">
        <v>22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</row>
    <row r="16" spans="1:230" x14ac:dyDescent="0.25">
      <c r="B16" s="9"/>
      <c r="C16" s="9"/>
      <c r="D16" s="9"/>
    </row>
  </sheetData>
  <mergeCells count="14">
    <mergeCell ref="A14:AS14"/>
    <mergeCell ref="A1:E1"/>
    <mergeCell ref="A2:E2"/>
    <mergeCell ref="A4:A5"/>
    <mergeCell ref="B4:B5"/>
    <mergeCell ref="C4:C5"/>
    <mergeCell ref="D4:D5"/>
    <mergeCell ref="E4:E5"/>
    <mergeCell ref="A3:F3"/>
    <mergeCell ref="R4:R5"/>
    <mergeCell ref="S4:S5"/>
    <mergeCell ref="T4:T5"/>
    <mergeCell ref="R12:T12"/>
    <mergeCell ref="A13:E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8D61E-F16F-45E9-AFEA-97E1759193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сведения нмц</vt:lpstr>
      <vt:lpstr>Лист1</vt:lpstr>
      <vt:lpstr>Лист2</vt:lpstr>
      <vt:lpstr>'сведения нмц'!Область_печати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2020-06-18T08:12:11Z</dcterms:modified>
</cp:coreProperties>
</file>