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51840" windowHeight="2124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430" i="1" l="1"/>
  <c r="E427" i="1"/>
  <c r="D427" i="1"/>
  <c r="E405" i="1"/>
  <c r="E399" i="1" s="1"/>
  <c r="E398" i="1" s="1"/>
  <c r="E373" i="1" s="1"/>
  <c r="E372" i="1" s="1"/>
  <c r="D405" i="1"/>
  <c r="D399" i="1" s="1"/>
  <c r="D398" i="1" s="1"/>
  <c r="D373" i="1" s="1"/>
  <c r="D372" i="1" s="1"/>
  <c r="E374" i="1"/>
  <c r="E234" i="1" l="1"/>
  <c r="E210" i="1"/>
  <c r="E212" i="1"/>
  <c r="E183" i="1"/>
  <c r="D221" i="1"/>
  <c r="E221" i="1"/>
  <c r="E223" i="1"/>
  <c r="E203" i="1"/>
  <c r="D203" i="1"/>
  <c r="E209" i="1" l="1"/>
  <c r="E242" i="1" s="1"/>
  <c r="E202" i="1" l="1"/>
  <c r="E201" i="1"/>
  <c r="D201" i="1"/>
  <c r="E195" i="1"/>
  <c r="D195" i="1"/>
  <c r="E186" i="1"/>
  <c r="E166" i="1"/>
  <c r="D183" i="1"/>
  <c r="E172" i="1"/>
  <c r="D172" i="1"/>
  <c r="E152" i="1" l="1"/>
  <c r="D152" i="1"/>
  <c r="E96" i="1"/>
  <c r="E103" i="1"/>
  <c r="E107" i="1" s="1"/>
  <c r="E102" i="1" s="1"/>
  <c r="D107" i="1"/>
  <c r="E76" i="1"/>
  <c r="D76" i="1"/>
  <c r="E61" i="1" l="1"/>
  <c r="D61" i="1"/>
  <c r="E69" i="1"/>
  <c r="E71" i="1"/>
  <c r="D71" i="1"/>
  <c r="E67" i="1"/>
  <c r="D67" i="1"/>
  <c r="E66" i="1"/>
  <c r="D66" i="1"/>
  <c r="E52" i="1"/>
  <c r="D52" i="1"/>
  <c r="E60" i="1"/>
  <c r="D60" i="1"/>
  <c r="E51" i="1"/>
  <c r="D51" i="1"/>
  <c r="E36" i="1"/>
  <c r="D36" i="1"/>
  <c r="E28" i="1"/>
  <c r="D28" i="1"/>
  <c r="F440" i="1"/>
  <c r="F430" i="1"/>
  <c r="F426" i="1"/>
  <c r="F419" i="1"/>
  <c r="F413" i="1"/>
  <c r="F405" i="1"/>
  <c r="F398" i="1"/>
  <c r="G398" i="1" s="1"/>
  <c r="F386" i="1"/>
  <c r="F381" i="1"/>
  <c r="F374" i="1"/>
  <c r="F399" i="1" l="1"/>
  <c r="E184" i="1" l="1"/>
  <c r="F372" i="1"/>
  <c r="G372" i="1" s="1"/>
  <c r="F373" i="1"/>
  <c r="G373" i="1" s="1"/>
  <c r="D102" i="1"/>
  <c r="D96" i="1" l="1"/>
  <c r="D95" i="1" s="1"/>
  <c r="D88" i="1"/>
  <c r="D146" i="1" s="1"/>
  <c r="D87" i="1"/>
  <c r="E72" i="1"/>
  <c r="D72" i="1"/>
  <c r="D69" i="1"/>
  <c r="D55" i="1"/>
  <c r="D37" i="1"/>
  <c r="D54" i="1"/>
  <c r="E95" i="1"/>
  <c r="E88" i="1"/>
  <c r="E87" i="1"/>
  <c r="E37" i="1"/>
  <c r="E54" i="1"/>
  <c r="E33" i="1"/>
  <c r="E94" i="1"/>
  <c r="E22" i="1" l="1"/>
  <c r="E86" i="1"/>
  <c r="D94" i="1"/>
  <c r="D86" i="1"/>
  <c r="D144" i="1" s="1"/>
  <c r="D138" i="1" l="1"/>
  <c r="D22" i="1"/>
  <c r="D80" i="1" s="1"/>
  <c r="D108" i="1" s="1"/>
  <c r="F208" i="1"/>
  <c r="F188" i="1"/>
  <c r="F182" i="1"/>
  <c r="F180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186" i="1" l="1"/>
  <c r="F186" i="1" l="1"/>
  <c r="D184" i="1"/>
  <c r="D349" i="1" l="1"/>
  <c r="E245" i="1"/>
  <c r="D234" i="1"/>
  <c r="D245" i="1" s="1"/>
  <c r="D210" i="1"/>
  <c r="D209" i="1" s="1"/>
  <c r="D202" i="1"/>
  <c r="D167" i="1"/>
  <c r="D166" i="1" s="1"/>
  <c r="D123" i="1"/>
  <c r="D196" i="1" s="1"/>
  <c r="D109" i="1"/>
  <c r="F60" i="1" l="1"/>
  <c r="G60" i="1" s="1"/>
  <c r="D242" i="1"/>
  <c r="D244" i="1" s="1"/>
  <c r="D241" i="1"/>
  <c r="D247" i="1"/>
  <c r="D249" i="1" l="1"/>
  <c r="D159" i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G208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G63" i="1" s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244" i="1" l="1"/>
  <c r="F244" i="1" s="1"/>
  <c r="G244" i="1" s="1"/>
  <c r="E249" i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E153" i="1" l="1"/>
  <c r="F52" i="1"/>
  <c r="G52" i="1" s="1"/>
  <c r="E80" i="1" l="1"/>
  <c r="F37" i="1"/>
  <c r="G37" i="1" s="1"/>
  <c r="F51" i="1"/>
  <c r="G51" i="1" s="1"/>
  <c r="F80" i="1" l="1"/>
  <c r="G80" i="1" s="1"/>
  <c r="E108" i="1"/>
  <c r="F108" i="1" s="1"/>
  <c r="G108" i="1" s="1"/>
  <c r="E159" i="1"/>
  <c r="F159" i="1" s="1"/>
  <c r="G159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<sst xmlns="http://schemas.openxmlformats.org/spreadsheetml/2006/main" count="1339" uniqueCount="699">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</sst>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4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topLeftCell="A16" zoomScale="85" zoomScaleNormal="85" workbookViewId="0">
      <pane xSplit="3" ySplit="6" topLeftCell="D369" activePane="bottomRight" state="frozen"/>
      <selection activeCell="A16" sqref="A16"/>
      <selection pane="topRight" activeCell="D16" sqref="D16"/>
      <selection pane="bottomLeft" activeCell="A22" sqref="A22"/>
      <selection pane="bottomRight" activeCell="K377" sqref="K377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2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15" t="s">
        <v>3</v>
      </c>
      <c r="B6" s="315"/>
      <c r="C6" s="315"/>
      <c r="D6" s="315"/>
      <c r="E6" s="315"/>
      <c r="F6" s="315"/>
      <c r="G6" s="315"/>
      <c r="H6" s="315"/>
    </row>
    <row r="7" spans="1:8" ht="41.25" customHeight="1" x14ac:dyDescent="0.25">
      <c r="A7" s="315"/>
      <c r="B7" s="315"/>
      <c r="C7" s="315"/>
      <c r="D7" s="315"/>
      <c r="E7" s="315"/>
      <c r="F7" s="315"/>
      <c r="G7" s="315"/>
      <c r="H7" s="315"/>
    </row>
    <row r="9" spans="1:8" ht="18.75" x14ac:dyDescent="0.25">
      <c r="A9" s="316" t="s">
        <v>696</v>
      </c>
      <c r="B9" s="316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17" t="s">
        <v>6</v>
      </c>
      <c r="B12" s="317"/>
    </row>
    <row r="13" spans="1:8" ht="18.75" x14ac:dyDescent="0.25">
      <c r="B13" s="8"/>
    </row>
    <row r="14" spans="1:8" ht="61.5" customHeight="1" x14ac:dyDescent="0.25">
      <c r="A14" s="320" t="s">
        <v>697</v>
      </c>
      <c r="B14" s="320"/>
      <c r="C14" s="320"/>
      <c r="D14" s="320"/>
      <c r="E14" s="320"/>
      <c r="F14" s="320"/>
      <c r="G14" s="320"/>
    </row>
    <row r="15" spans="1:8" x14ac:dyDescent="0.25">
      <c r="A15" s="318" t="s">
        <v>7</v>
      </c>
      <c r="B15" s="318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19" t="s">
        <v>8</v>
      </c>
      <c r="B17" s="319"/>
      <c r="C17" s="319"/>
      <c r="D17" s="319"/>
      <c r="E17" s="319"/>
      <c r="F17" s="319"/>
      <c r="G17" s="319"/>
      <c r="H17" s="319"/>
    </row>
    <row r="18" spans="1:9" s="9" customFormat="1" ht="66" customHeight="1" x14ac:dyDescent="0.25">
      <c r="A18" s="321" t="s">
        <v>9</v>
      </c>
      <c r="B18" s="323" t="s">
        <v>10</v>
      </c>
      <c r="C18" s="325" t="s">
        <v>11</v>
      </c>
      <c r="D18" s="327" t="s">
        <v>698</v>
      </c>
      <c r="E18" s="328"/>
      <c r="F18" s="329" t="s">
        <v>12</v>
      </c>
      <c r="G18" s="328"/>
      <c r="H18" s="313" t="s">
        <v>13</v>
      </c>
    </row>
    <row r="19" spans="1:9" s="9" customFormat="1" ht="48" customHeight="1" x14ac:dyDescent="0.25">
      <c r="A19" s="322"/>
      <c r="B19" s="324"/>
      <c r="C19" s="326"/>
      <c r="D19" s="33" t="s">
        <v>14</v>
      </c>
      <c r="E19" s="284" t="s">
        <v>15</v>
      </c>
      <c r="F19" s="32" t="s">
        <v>16</v>
      </c>
      <c r="G19" s="33" t="s">
        <v>17</v>
      </c>
      <c r="H19" s="314"/>
    </row>
    <row r="20" spans="1:9" s="10" customFormat="1" ht="16.5" thickBot="1" x14ac:dyDescent="0.3">
      <c r="A20" s="276">
        <v>1</v>
      </c>
      <c r="B20" s="277">
        <v>2</v>
      </c>
      <c r="C20" s="278">
        <v>3</v>
      </c>
      <c r="D20" s="279">
        <v>4</v>
      </c>
      <c r="E20" s="276">
        <v>5</v>
      </c>
      <c r="F20" s="276" t="s">
        <v>18</v>
      </c>
      <c r="G20" s="277">
        <v>7</v>
      </c>
      <c r="H20" s="277">
        <v>8</v>
      </c>
      <c r="I20" s="4"/>
    </row>
    <row r="21" spans="1:9" s="10" customFormat="1" ht="19.5" thickBot="1" x14ac:dyDescent="0.3">
      <c r="A21" s="331" t="s">
        <v>19</v>
      </c>
      <c r="B21" s="332"/>
      <c r="C21" s="332"/>
      <c r="D21" s="332"/>
      <c r="E21" s="332"/>
      <c r="F21" s="332"/>
      <c r="G21" s="332"/>
      <c r="H21" s="333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704.44973500000003</v>
      </c>
      <c r="E22" s="43">
        <f>E28+E30+E36</f>
        <v>829.08527800000002</v>
      </c>
      <c r="F22" s="44">
        <f>E22-D22</f>
        <v>124.63554299999998</v>
      </c>
      <c r="G22" s="45">
        <f>F22/D22*100</f>
        <v>17.692609821196111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f>185.479664+166.573006</f>
        <v>352.05267000000003</v>
      </c>
      <c r="E28" s="58">
        <f>186.792638+198.290694</f>
        <v>385.08333200000004</v>
      </c>
      <c r="F28" s="59">
        <f>E28-D28</f>
        <v>33.030662000000007</v>
      </c>
      <c r="G28" s="60">
        <f>F28/D28*100</f>
        <v>9.3823069144739062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23.093703999999999</v>
      </c>
      <c r="E30" s="59">
        <v>55.253774</v>
      </c>
      <c r="F30" s="59">
        <f>E30-D30</f>
        <v>32.160070000000005</v>
      </c>
      <c r="G30" s="60">
        <f>F30/D30*100</f>
        <v>139.25903787456534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f>E34+E35</f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f>704.449735-D28-D30</f>
        <v>329.303361</v>
      </c>
      <c r="E36" s="59">
        <f>829.085278-E28-E29-E30</f>
        <v>388.74817199999995</v>
      </c>
      <c r="F36" s="59">
        <f>E36-D36</f>
        <v>59.444810999999959</v>
      </c>
      <c r="G36" s="60">
        <f>F36/D36*100</f>
        <v>18.051686693838501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</f>
        <v>1150.949476</v>
      </c>
      <c r="E37" s="69">
        <f>E43+E51</f>
        <v>1153.1477190000001</v>
      </c>
      <c r="F37" s="70">
        <f>E37-D37</f>
        <v>2.1982430000000477</v>
      </c>
      <c r="G37" s="71">
        <f>F37/D37*100</f>
        <v>0.19099387469550816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3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3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3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3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3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57">
        <v>316.99842999999998</v>
      </c>
      <c r="E43" s="76">
        <v>303.46074499999997</v>
      </c>
      <c r="F43" s="76">
        <f>E43-D43</f>
        <v>-13.53768500000001</v>
      </c>
      <c r="G43" s="60">
        <f>F43/D43*100</f>
        <v>-4.2705842423257465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3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3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3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3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3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3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f>1178.572294-27.622818-D43</f>
        <v>833.95104600000002</v>
      </c>
      <c r="E51" s="61">
        <f>1177.038507-E43-23.890788</f>
        <v>849.68697399999996</v>
      </c>
      <c r="F51" s="76">
        <f>E51-D51</f>
        <v>15.735927999999944</v>
      </c>
      <c r="G51" s="60">
        <f>F51/D51*100</f>
        <v>1.8869126761668389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260.93973499999998</v>
      </c>
      <c r="E52" s="83">
        <f>E56+E59+E60</f>
        <v>244.13175799999999</v>
      </c>
      <c r="F52" s="84">
        <f t="shared" ref="F52:F115" si="1">E52-D52</f>
        <v>-16.807976999999994</v>
      </c>
      <c r="G52" s="85">
        <f t="shared" ref="G52:G108" si="2">F52/D52*100</f>
        <v>-6.4413252354992983</v>
      </c>
      <c r="H52" s="86"/>
      <c r="I52" s="4"/>
    </row>
    <row r="53" spans="1:9" s="10" customFormat="1" x14ac:dyDescent="0.25">
      <c r="A53" s="55" t="s">
        <v>54</v>
      </c>
      <c r="B53" s="87" t="s">
        <v>69</v>
      </c>
      <c r="C53" s="56" t="s">
        <v>22</v>
      </c>
      <c r="D53" s="22"/>
      <c r="E53" s="25">
        <v>0</v>
      </c>
      <c r="F53" s="25"/>
      <c r="G53" s="294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f>D55</f>
        <v>36.180736000000003</v>
      </c>
      <c r="E54" s="88">
        <f>E55</f>
        <v>24.846927000000001</v>
      </c>
      <c r="F54" s="88">
        <f t="shared" si="1"/>
        <v>-11.333809000000002</v>
      </c>
      <c r="G54" s="64">
        <f t="shared" si="2"/>
        <v>-31.325534671268162</v>
      </c>
      <c r="H54" s="89"/>
      <c r="I54" s="4"/>
    </row>
    <row r="55" spans="1:9" s="10" customFormat="1" x14ac:dyDescent="0.25">
      <c r="A55" s="46" t="s">
        <v>71</v>
      </c>
      <c r="B55" s="90" t="s">
        <v>72</v>
      </c>
      <c r="C55" s="48" t="s">
        <v>22</v>
      </c>
      <c r="D55" s="75">
        <f>D56</f>
        <v>36.180736000000003</v>
      </c>
      <c r="E55" s="88">
        <v>24.846927000000001</v>
      </c>
      <c r="F55" s="88">
        <f t="shared" si="1"/>
        <v>-11.333809000000002</v>
      </c>
      <c r="G55" s="64">
        <f t="shared" si="2"/>
        <v>-31.325534671268162</v>
      </c>
      <c r="H55" s="89"/>
      <c r="I55" s="4"/>
    </row>
    <row r="56" spans="1:9" s="10" customFormat="1" x14ac:dyDescent="0.25">
      <c r="A56" s="91" t="s">
        <v>73</v>
      </c>
      <c r="B56" s="91" t="s">
        <v>74</v>
      </c>
      <c r="C56" s="92" t="s">
        <v>22</v>
      </c>
      <c r="D56" s="93">
        <v>36.180736000000003</v>
      </c>
      <c r="E56" s="94">
        <v>30.680934000000001</v>
      </c>
      <c r="F56" s="94">
        <f t="shared" si="1"/>
        <v>-5.4998020000000025</v>
      </c>
      <c r="G56" s="95"/>
      <c r="H56" s="96"/>
      <c r="I56" s="4"/>
    </row>
    <row r="57" spans="1:9" s="10" customFormat="1" x14ac:dyDescent="0.25">
      <c r="A57" s="46" t="s">
        <v>75</v>
      </c>
      <c r="B57" s="97" t="s">
        <v>76</v>
      </c>
      <c r="C57" s="48" t="s">
        <v>22</v>
      </c>
      <c r="D57" s="75">
        <v>0</v>
      </c>
      <c r="E57" s="88">
        <v>0</v>
      </c>
      <c r="F57" s="88">
        <f t="shared" si="1"/>
        <v>0</v>
      </c>
      <c r="G57" s="64"/>
      <c r="H57" s="89"/>
      <c r="I57" s="4"/>
    </row>
    <row r="58" spans="1:9" s="10" customFormat="1" ht="15.75" customHeight="1" x14ac:dyDescent="0.25">
      <c r="A58" s="46" t="s">
        <v>77</v>
      </c>
      <c r="B58" s="90" t="s">
        <v>78</v>
      </c>
      <c r="C58" s="48" t="s">
        <v>22</v>
      </c>
      <c r="D58" s="75"/>
      <c r="E58" s="88"/>
      <c r="F58" s="88">
        <f t="shared" si="1"/>
        <v>0</v>
      </c>
      <c r="G58" s="64"/>
      <c r="H58" s="89"/>
      <c r="I58" s="4"/>
    </row>
    <row r="59" spans="1:9" s="10" customFormat="1" x14ac:dyDescent="0.25">
      <c r="A59" s="91" t="s">
        <v>56</v>
      </c>
      <c r="B59" s="91" t="s">
        <v>79</v>
      </c>
      <c r="C59" s="92" t="s">
        <v>22</v>
      </c>
      <c r="D59" s="93">
        <v>29.080504999999999</v>
      </c>
      <c r="E59" s="94">
        <v>31.150385</v>
      </c>
      <c r="F59" s="94">
        <f t="shared" si="1"/>
        <v>2.0698800000000013</v>
      </c>
      <c r="G59" s="95">
        <f t="shared" si="2"/>
        <v>7.1177580994552931</v>
      </c>
      <c r="H59" s="96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f>260.939735-D56-D59</f>
        <v>195.678494</v>
      </c>
      <c r="E60" s="75">
        <f>244.131758-E56-E59</f>
        <v>182.30043899999998</v>
      </c>
      <c r="F60" s="88">
        <f t="shared" si="1"/>
        <v>-13.378055000000018</v>
      </c>
      <c r="G60" s="64">
        <f t="shared" si="2"/>
        <v>-6.8367528421391155</v>
      </c>
      <c r="H60" s="89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D66+D63</f>
        <v>229.13001600000001</v>
      </c>
      <c r="E61" s="83">
        <f>E66+E63</f>
        <v>199.71785299999999</v>
      </c>
      <c r="F61" s="84">
        <f t="shared" si="1"/>
        <v>-29.412163000000021</v>
      </c>
      <c r="G61" s="85">
        <f t="shared" si="2"/>
        <v>-12.836451335996074</v>
      </c>
      <c r="H61" s="86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8">
        <v>0</v>
      </c>
      <c r="E62" s="88">
        <v>0</v>
      </c>
      <c r="F62" s="99">
        <f t="shared" si="1"/>
        <v>0</v>
      </c>
      <c r="G62" s="64"/>
      <c r="H62" s="89"/>
      <c r="I62" s="4"/>
    </row>
    <row r="63" spans="1:9" s="10" customFormat="1" x14ac:dyDescent="0.25">
      <c r="A63" s="91" t="s">
        <v>86</v>
      </c>
      <c r="B63" s="91" t="s">
        <v>87</v>
      </c>
      <c r="C63" s="92" t="s">
        <v>22</v>
      </c>
      <c r="D63" s="100">
        <v>36.180736000000003</v>
      </c>
      <c r="E63" s="101">
        <v>30.680934000000001</v>
      </c>
      <c r="F63" s="76">
        <f t="shared" si="1"/>
        <v>-5.4998020000000025</v>
      </c>
      <c r="G63" s="95">
        <f t="shared" si="2"/>
        <v>-15.200912441361067</v>
      </c>
      <c r="H63" s="96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8">
        <v>0</v>
      </c>
      <c r="E64" s="88">
        <v>0</v>
      </c>
      <c r="F64" s="99">
        <f t="shared" si="1"/>
        <v>0</v>
      </c>
      <c r="G64" s="64"/>
      <c r="H64" s="89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8">
        <v>0</v>
      </c>
      <c r="E65" s="88">
        <v>0</v>
      </c>
      <c r="F65" s="99">
        <f t="shared" si="1"/>
        <v>0</v>
      </c>
      <c r="G65" s="64"/>
      <c r="H65" s="89"/>
      <c r="I65" s="4"/>
    </row>
    <row r="66" spans="1:9" s="10" customFormat="1" x14ac:dyDescent="0.25">
      <c r="A66" s="91" t="s">
        <v>92</v>
      </c>
      <c r="B66" s="91" t="s">
        <v>93</v>
      </c>
      <c r="C66" s="92" t="s">
        <v>22</v>
      </c>
      <c r="D66" s="93">
        <f>80.057427+149.072589-D63</f>
        <v>192.94928000000002</v>
      </c>
      <c r="E66" s="93">
        <f>42.993723+156.72413-E63</f>
        <v>169.03691899999998</v>
      </c>
      <c r="F66" s="76">
        <f t="shared" si="1"/>
        <v>-23.912361000000033</v>
      </c>
      <c r="G66" s="95">
        <f t="shared" si="2"/>
        <v>-12.393081228393301</v>
      </c>
      <c r="H66" s="96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f>299.966749+88.008521</f>
        <v>387.97527000000002</v>
      </c>
      <c r="E67" s="84">
        <f>292.285219+86.905707</f>
        <v>379.19092599999999</v>
      </c>
      <c r="F67" s="84">
        <f t="shared" si="1"/>
        <v>-8.7843440000000328</v>
      </c>
      <c r="G67" s="85">
        <f t="shared" si="2"/>
        <v>-2.2641504959839405</v>
      </c>
      <c r="H67" s="86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501.53064899999998</v>
      </c>
      <c r="E68" s="84">
        <v>530.96635800000001</v>
      </c>
      <c r="F68" s="84">
        <f t="shared" si="1"/>
        <v>29.435709000000031</v>
      </c>
      <c r="G68" s="85">
        <f t="shared" si="2"/>
        <v>5.869174507817573</v>
      </c>
      <c r="H68" s="86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f>D70+D71</f>
        <v>1.247592</v>
      </c>
      <c r="E69" s="83">
        <f>E70+E71</f>
        <v>1.643338</v>
      </c>
      <c r="F69" s="84">
        <f t="shared" si="1"/>
        <v>0.39574599999999993</v>
      </c>
      <c r="G69" s="85">
        <f t="shared" si="2"/>
        <v>31.720786923930255</v>
      </c>
      <c r="H69" s="86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0.78841600000000001</v>
      </c>
      <c r="E70" s="104">
        <v>0.78841499999999998</v>
      </c>
      <c r="F70" s="104">
        <f t="shared" si="1"/>
        <v>-1.0000000000287557E-6</v>
      </c>
      <c r="G70" s="105"/>
      <c r="H70" s="89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6">
        <f>0.361676+0.0975</f>
        <v>0.45917600000000003</v>
      </c>
      <c r="E71" s="104">
        <f>0.403139+0.071449+0.380335</f>
        <v>0.85492299999999999</v>
      </c>
      <c r="F71" s="104">
        <f t="shared" si="1"/>
        <v>0.39574699999999996</v>
      </c>
      <c r="G71" s="105">
        <f t="shared" si="2"/>
        <v>86.18634249176786</v>
      </c>
      <c r="H71" s="89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46.450032999999998</v>
      </c>
      <c r="E72" s="83">
        <f>E73+E74+E75</f>
        <v>144.41745900000001</v>
      </c>
      <c r="F72" s="84">
        <f t="shared" si="1"/>
        <v>97.967426000000017</v>
      </c>
      <c r="G72" s="85">
        <f t="shared" si="2"/>
        <v>210.90927104400555</v>
      </c>
      <c r="H72" s="86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26.879048999999998</v>
      </c>
      <c r="E73" s="104">
        <v>21.103127000000001</v>
      </c>
      <c r="F73" s="104">
        <f t="shared" si="1"/>
        <v>-5.7759219999999978</v>
      </c>
      <c r="G73" s="105">
        <f t="shared" si="2"/>
        <v>-21.488565313452863</v>
      </c>
      <c r="H73" s="89"/>
      <c r="I73" s="4"/>
    </row>
    <row r="74" spans="1:9" s="10" customFormat="1" x14ac:dyDescent="0.25">
      <c r="A74" s="107" t="s">
        <v>108</v>
      </c>
      <c r="B74" s="108" t="s">
        <v>109</v>
      </c>
      <c r="C74" s="109" t="s">
        <v>22</v>
      </c>
      <c r="D74" s="110">
        <v>2.7292139999999998</v>
      </c>
      <c r="E74" s="111">
        <v>2.1942629999999999</v>
      </c>
      <c r="F74" s="111">
        <f t="shared" si="1"/>
        <v>-0.53495099999999995</v>
      </c>
      <c r="G74" s="112">
        <f t="shared" si="2"/>
        <v>-19.600918066520251</v>
      </c>
      <c r="H74" s="113"/>
      <c r="I74" s="4"/>
    </row>
    <row r="75" spans="1:9" s="10" customFormat="1" ht="16.5" thickBot="1" x14ac:dyDescent="0.3">
      <c r="A75" s="114" t="s">
        <v>110</v>
      </c>
      <c r="B75" s="115" t="s">
        <v>111</v>
      </c>
      <c r="C75" s="116" t="s">
        <v>22</v>
      </c>
      <c r="D75" s="110">
        <v>16.84177</v>
      </c>
      <c r="E75" s="117">
        <v>121.120069</v>
      </c>
      <c r="F75" s="117">
        <f t="shared" si="1"/>
        <v>104.278299</v>
      </c>
      <c r="G75" s="280">
        <f t="shared" si="2"/>
        <v>619.16472556031817</v>
      </c>
      <c r="H75" s="119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f>SUM(D77:D79)</f>
        <v>187.90029899999999</v>
      </c>
      <c r="E76" s="44">
        <f>SUM(E77:E79)</f>
        <v>168.246465</v>
      </c>
      <c r="F76" s="44">
        <f t="shared" si="1"/>
        <v>-19.653833999999989</v>
      </c>
      <c r="G76" s="147"/>
      <c r="H76" s="120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38.074097999999999</v>
      </c>
      <c r="E77" s="104">
        <v>14.638418</v>
      </c>
      <c r="F77" s="104">
        <f t="shared" si="1"/>
        <v>-23.435679999999998</v>
      </c>
      <c r="G77" s="105"/>
      <c r="H77" s="89"/>
      <c r="I77" s="4"/>
    </row>
    <row r="78" spans="1:9" s="10" customFormat="1" x14ac:dyDescent="0.25">
      <c r="A78" s="107" t="s">
        <v>116</v>
      </c>
      <c r="B78" s="108" t="s">
        <v>117</v>
      </c>
      <c r="C78" s="109" t="s">
        <v>22</v>
      </c>
      <c r="D78" s="23"/>
      <c r="E78" s="111">
        <v>0</v>
      </c>
      <c r="F78" s="111">
        <f t="shared" si="1"/>
        <v>0</v>
      </c>
      <c r="G78" s="112"/>
      <c r="H78" s="113"/>
      <c r="I78" s="4"/>
    </row>
    <row r="79" spans="1:9" s="10" customFormat="1" ht="16.5" thickBot="1" x14ac:dyDescent="0.3">
      <c r="A79" s="121" t="s">
        <v>118</v>
      </c>
      <c r="B79" s="122" t="s">
        <v>119</v>
      </c>
      <c r="C79" s="123" t="s">
        <v>22</v>
      </c>
      <c r="D79" s="124">
        <v>149.826201</v>
      </c>
      <c r="E79" s="117">
        <v>153.608047</v>
      </c>
      <c r="F79" s="117">
        <f t="shared" si="1"/>
        <v>3.7818460000000016</v>
      </c>
      <c r="G79" s="118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-446.49974099999997</v>
      </c>
      <c r="E80" s="44">
        <f t="shared" si="3"/>
        <v>-324.06244100000004</v>
      </c>
      <c r="F80" s="44">
        <f t="shared" si="1"/>
        <v>122.43729999999994</v>
      </c>
      <c r="G80" s="45">
        <f t="shared" si="2"/>
        <v>-27.421583655521076</v>
      </c>
      <c r="H80" s="120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8">
        <v>0</v>
      </c>
      <c r="F81" s="88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8">
        <v>0</v>
      </c>
      <c r="F82" s="88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8">
        <v>0</v>
      </c>
      <c r="F83" s="88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8">
        <v>0</v>
      </c>
      <c r="F84" s="88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8">
        <v>0</v>
      </c>
      <c r="F85" s="88">
        <f t="shared" si="1"/>
        <v>0</v>
      </c>
      <c r="G85" s="64"/>
      <c r="H85" s="53"/>
      <c r="I85" s="4"/>
    </row>
    <row r="86" spans="1:9" s="10" customFormat="1" x14ac:dyDescent="0.25">
      <c r="A86" s="91" t="s">
        <v>127</v>
      </c>
      <c r="B86" s="91" t="s">
        <v>34</v>
      </c>
      <c r="C86" s="92" t="s">
        <v>22</v>
      </c>
      <c r="D86" s="126">
        <f t="shared" ref="D86:E88" si="4">D28-D43</f>
        <v>35.05424000000005</v>
      </c>
      <c r="E86" s="126">
        <f t="shared" si="4"/>
        <v>81.622587000000067</v>
      </c>
      <c r="F86" s="76">
        <f t="shared" si="1"/>
        <v>46.568347000000017</v>
      </c>
      <c r="G86" s="102">
        <f t="shared" si="2"/>
        <v>132.84654581015008</v>
      </c>
      <c r="H86" s="96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8">
        <f t="shared" si="1"/>
        <v>0</v>
      </c>
      <c r="G87" s="127"/>
      <c r="H87" s="89"/>
      <c r="I87" s="4"/>
    </row>
    <row r="88" spans="1:9" s="10" customFormat="1" x14ac:dyDescent="0.25">
      <c r="A88" s="91" t="s">
        <v>129</v>
      </c>
      <c r="B88" s="91" t="s">
        <v>38</v>
      </c>
      <c r="C88" s="92" t="s">
        <v>22</v>
      </c>
      <c r="D88" s="100">
        <f t="shared" si="4"/>
        <v>23.093703999999999</v>
      </c>
      <c r="E88" s="100">
        <f t="shared" si="4"/>
        <v>55.253774</v>
      </c>
      <c r="F88" s="76">
        <f t="shared" si="1"/>
        <v>32.160070000000005</v>
      </c>
      <c r="G88" s="102">
        <f t="shared" si="2"/>
        <v>139.25903787456534</v>
      </c>
      <c r="H88" s="96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8">
        <v>0</v>
      </c>
      <c r="E89" s="88">
        <v>0</v>
      </c>
      <c r="F89" s="88">
        <f t="shared" si="1"/>
        <v>0</v>
      </c>
      <c r="G89" s="64"/>
      <c r="H89" s="89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8">
        <v>0</v>
      </c>
      <c r="E90" s="88">
        <v>0</v>
      </c>
      <c r="F90" s="88">
        <f t="shared" si="1"/>
        <v>0</v>
      </c>
      <c r="G90" s="64"/>
      <c r="H90" s="89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8">
        <v>0</v>
      </c>
      <c r="E91" s="88">
        <v>0</v>
      </c>
      <c r="F91" s="88">
        <f t="shared" si="1"/>
        <v>0</v>
      </c>
      <c r="G91" s="64"/>
      <c r="H91" s="89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8">
        <v>0</v>
      </c>
      <c r="E92" s="88">
        <v>0</v>
      </c>
      <c r="F92" s="88">
        <f t="shared" si="1"/>
        <v>0</v>
      </c>
      <c r="G92" s="64"/>
      <c r="H92" s="89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8">
        <v>0</v>
      </c>
      <c r="E93" s="88">
        <v>0</v>
      </c>
      <c r="F93" s="88">
        <f t="shared" si="1"/>
        <v>0</v>
      </c>
      <c r="G93" s="64"/>
      <c r="H93" s="89"/>
      <c r="I93" s="4"/>
    </row>
    <row r="94" spans="1:9" s="10" customFormat="1" ht="16.5" thickBot="1" x14ac:dyDescent="0.3">
      <c r="A94" s="91" t="s">
        <v>135</v>
      </c>
      <c r="B94" s="91" t="s">
        <v>50</v>
      </c>
      <c r="C94" s="92" t="s">
        <v>22</v>
      </c>
      <c r="D94" s="128">
        <f>D36-D51</f>
        <v>-504.64768500000002</v>
      </c>
      <c r="E94" s="128">
        <f>E36-E51</f>
        <v>-460.93880200000001</v>
      </c>
      <c r="F94" s="76">
        <f t="shared" si="1"/>
        <v>43.708883000000014</v>
      </c>
      <c r="G94" s="102">
        <f t="shared" si="2"/>
        <v>-8.6612669193161977</v>
      </c>
      <c r="H94" s="96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65.558766000000006</v>
      </c>
      <c r="E95" s="44">
        <f>E96-E102</f>
        <v>299.52110199999998</v>
      </c>
      <c r="F95" s="44">
        <f t="shared" si="1"/>
        <v>233.96233599999999</v>
      </c>
      <c r="G95" s="45">
        <f t="shared" si="2"/>
        <v>356.87422182412638</v>
      </c>
      <c r="H95" s="120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82.400536000000002</v>
      </c>
      <c r="E96" s="131">
        <f>SUM(E97:E101)</f>
        <v>420.64117099999999</v>
      </c>
      <c r="F96" s="131">
        <f t="shared" si="1"/>
        <v>338.240635</v>
      </c>
      <c r="G96" s="132">
        <f t="shared" si="2"/>
        <v>410.48353738864023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89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45.760536000000002</v>
      </c>
      <c r="E98" s="50">
        <v>161.01706999999999</v>
      </c>
      <c r="F98" s="50">
        <f t="shared" si="1"/>
        <v>115.25653399999999</v>
      </c>
      <c r="G98" s="127">
        <f t="shared" si="2"/>
        <v>251.86884611666258</v>
      </c>
      <c r="H98" s="89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8">
        <v>0</v>
      </c>
      <c r="F99" s="134">
        <f t="shared" si="1"/>
        <v>0</v>
      </c>
      <c r="G99" s="127"/>
      <c r="H99" s="89"/>
      <c r="I99" s="4"/>
    </row>
    <row r="100" spans="1:9" s="10" customFormat="1" x14ac:dyDescent="0.25">
      <c r="A100" s="46" t="s">
        <v>146</v>
      </c>
      <c r="B100" s="90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89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36.64</v>
      </c>
      <c r="E101" s="50">
        <v>259.624101</v>
      </c>
      <c r="F101" s="137">
        <f t="shared" si="1"/>
        <v>222.98410100000001</v>
      </c>
      <c r="G101" s="127">
        <f t="shared" si="2"/>
        <v>608.58106168122276</v>
      </c>
      <c r="H101" s="89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16.84177</v>
      </c>
      <c r="E102" s="140">
        <f>SUM(E103:E107)</f>
        <v>121.120069</v>
      </c>
      <c r="F102" s="141">
        <f t="shared" si="1"/>
        <v>104.278299</v>
      </c>
      <c r="G102" s="142">
        <f t="shared" si="2"/>
        <v>619.16472556031817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14.781992000000001</v>
      </c>
      <c r="E103" s="75">
        <f>3.276401+0.4767856+4.53206931</f>
        <v>8.2852559100000001</v>
      </c>
      <c r="F103" s="50">
        <f t="shared" si="1"/>
        <v>-6.4967360900000006</v>
      </c>
      <c r="G103" s="52"/>
      <c r="H103" s="89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</v>
      </c>
      <c r="F104" s="50">
        <f t="shared" si="1"/>
        <v>0</v>
      </c>
      <c r="G104" s="127"/>
      <c r="H104" s="89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/>
      <c r="E105" s="75">
        <v>0</v>
      </c>
      <c r="F105" s="50">
        <f t="shared" si="1"/>
        <v>0</v>
      </c>
      <c r="G105" s="127"/>
      <c r="H105" s="89"/>
      <c r="I105" s="4"/>
    </row>
    <row r="106" spans="1:9" s="10" customFormat="1" x14ac:dyDescent="0.25">
      <c r="A106" s="46" t="s">
        <v>157</v>
      </c>
      <c r="B106" s="90" t="s">
        <v>158</v>
      </c>
      <c r="C106" s="48" t="s">
        <v>22</v>
      </c>
      <c r="D106" s="75"/>
      <c r="E106" s="75">
        <v>9.4180162099999993</v>
      </c>
      <c r="F106" s="50">
        <f t="shared" si="1"/>
        <v>9.4180162099999993</v>
      </c>
      <c r="G106" s="127"/>
      <c r="H106" s="89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f>16.84177-D103</f>
        <v>2.0597779999999997</v>
      </c>
      <c r="E107" s="75">
        <f>121.120069-E106-E103</f>
        <v>103.41679687999999</v>
      </c>
      <c r="F107" s="50">
        <f t="shared" si="1"/>
        <v>101.35701888</v>
      </c>
      <c r="G107" s="52">
        <f t="shared" si="2"/>
        <v>4920.773931948007</v>
      </c>
      <c r="H107" s="89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-380.94097499999998</v>
      </c>
      <c r="E108" s="146">
        <f>E80+E95</f>
        <v>-24.54133900000005</v>
      </c>
      <c r="F108" s="146">
        <f t="shared" si="1"/>
        <v>356.39963599999993</v>
      </c>
      <c r="G108" s="147">
        <f t="shared" si="2"/>
        <v>-93.557705626179995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2"/>
      <c r="H110" s="89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2"/>
      <c r="H111" s="89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2"/>
      <c r="H112" s="89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2"/>
      <c r="H113" s="89"/>
      <c r="I113" s="4"/>
    </row>
    <row r="114" spans="1:9" s="10" customFormat="1" x14ac:dyDescent="0.25">
      <c r="A114" s="91" t="s">
        <v>169</v>
      </c>
      <c r="B114" s="91" t="s">
        <v>34</v>
      </c>
      <c r="C114" s="92" t="s">
        <v>22</v>
      </c>
      <c r="D114" s="126"/>
      <c r="E114" s="126"/>
      <c r="F114" s="76"/>
      <c r="G114" s="102"/>
      <c r="H114" s="96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2"/>
      <c r="H115" s="89"/>
      <c r="I115" s="4"/>
    </row>
    <row r="116" spans="1:9" s="10" customFormat="1" x14ac:dyDescent="0.25">
      <c r="A116" s="91" t="s">
        <v>171</v>
      </c>
      <c r="B116" s="91" t="s">
        <v>38</v>
      </c>
      <c r="C116" s="92" t="s">
        <v>22</v>
      </c>
      <c r="D116" s="100"/>
      <c r="E116" s="100"/>
      <c r="F116" s="76"/>
      <c r="G116" s="102"/>
      <c r="H116" s="96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89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89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89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89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89"/>
      <c r="I121" s="4"/>
    </row>
    <row r="122" spans="1:9" s="10" customFormat="1" x14ac:dyDescent="0.25">
      <c r="A122" s="91" t="s">
        <v>177</v>
      </c>
      <c r="B122" s="91" t="s">
        <v>50</v>
      </c>
      <c r="C122" s="92" t="s">
        <v>22</v>
      </c>
      <c r="D122" s="100"/>
      <c r="E122" s="100"/>
      <c r="F122" s="155"/>
      <c r="G122" s="156"/>
      <c r="H122" s="96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89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89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89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89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89"/>
      <c r="I128" s="4"/>
    </row>
    <row r="129" spans="1:9" s="10" customFormat="1" x14ac:dyDescent="0.25">
      <c r="A129" s="91" t="s">
        <v>186</v>
      </c>
      <c r="B129" s="91" t="s">
        <v>187</v>
      </c>
      <c r="C129" s="92" t="s">
        <v>22</v>
      </c>
      <c r="D129" s="22">
        <v>0</v>
      </c>
      <c r="E129" s="25"/>
      <c r="F129" s="76"/>
      <c r="G129" s="102"/>
      <c r="H129" s="96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89"/>
      <c r="I130" s="4"/>
    </row>
    <row r="131" spans="1:9" s="10" customFormat="1" x14ac:dyDescent="0.25">
      <c r="A131" s="91" t="s">
        <v>190</v>
      </c>
      <c r="B131" s="91" t="s">
        <v>191</v>
      </c>
      <c r="C131" s="92" t="s">
        <v>22</v>
      </c>
      <c r="D131" s="22">
        <v>0</v>
      </c>
      <c r="E131" s="25">
        <v>0</v>
      </c>
      <c r="F131" s="76"/>
      <c r="G131" s="102"/>
      <c r="H131" s="96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89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89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89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89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89"/>
      <c r="I136" s="4"/>
    </row>
    <row r="137" spans="1:9" s="10" customFormat="1" x14ac:dyDescent="0.25">
      <c r="A137" s="91" t="s">
        <v>200</v>
      </c>
      <c r="B137" s="91" t="s">
        <v>201</v>
      </c>
      <c r="C137" s="92" t="s">
        <v>22</v>
      </c>
      <c r="D137" s="22">
        <v>0</v>
      </c>
      <c r="E137" s="25">
        <v>0</v>
      </c>
      <c r="F137" s="25">
        <v>0</v>
      </c>
      <c r="G137" s="156"/>
      <c r="H137" s="96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-350.15563699999996</v>
      </c>
      <c r="E138" s="145">
        <f>E144+E146+E152</f>
        <v>28.204020000000043</v>
      </c>
      <c r="F138" s="146">
        <f t="shared" si="5"/>
        <v>378.35965699999997</v>
      </c>
      <c r="G138" s="147">
        <f t="shared" ref="G138:G159" si="6">F138/D138*100</f>
        <v>-108.05470968328292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89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89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89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89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89"/>
      <c r="I143" s="4"/>
    </row>
    <row r="144" spans="1:9" s="10" customFormat="1" x14ac:dyDescent="0.25">
      <c r="A144" s="91" t="s">
        <v>209</v>
      </c>
      <c r="B144" s="91" t="s">
        <v>34</v>
      </c>
      <c r="C144" s="92" t="s">
        <v>22</v>
      </c>
      <c r="D144" s="100">
        <f>D86</f>
        <v>35.05424000000005</v>
      </c>
      <c r="E144" s="100">
        <f>E86</f>
        <v>81.622587000000067</v>
      </c>
      <c r="F144" s="76">
        <f t="shared" si="5"/>
        <v>46.568347000000017</v>
      </c>
      <c r="G144" s="102">
        <f t="shared" si="6"/>
        <v>132.84654581015008</v>
      </c>
      <c r="H144" s="96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89"/>
      <c r="I145" s="4"/>
    </row>
    <row r="146" spans="1:9" s="10" customFormat="1" x14ac:dyDescent="0.25">
      <c r="A146" s="91" t="s">
        <v>211</v>
      </c>
      <c r="B146" s="91" t="s">
        <v>38</v>
      </c>
      <c r="C146" s="92" t="s">
        <v>22</v>
      </c>
      <c r="D146" s="100">
        <f>D88</f>
        <v>23.093703999999999</v>
      </c>
      <c r="E146" s="100">
        <f>E88</f>
        <v>55.253774</v>
      </c>
      <c r="F146" s="76">
        <f t="shared" si="5"/>
        <v>32.160070000000005</v>
      </c>
      <c r="G146" s="102">
        <f t="shared" si="6"/>
        <v>139.25903787456534</v>
      </c>
      <c r="H146" s="96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89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89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89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89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89"/>
      <c r="I151" s="4"/>
    </row>
    <row r="152" spans="1:9" s="10" customFormat="1" x14ac:dyDescent="0.25">
      <c r="A152" s="91" t="s">
        <v>217</v>
      </c>
      <c r="B152" s="91" t="s">
        <v>50</v>
      </c>
      <c r="C152" s="92" t="s">
        <v>22</v>
      </c>
      <c r="D152" s="100">
        <f>D94+D95+30.785338</f>
        <v>-408.30358100000001</v>
      </c>
      <c r="E152" s="100">
        <f>E94+E95+52.745359</f>
        <v>-108.67234100000002</v>
      </c>
      <c r="F152" s="76">
        <f t="shared" si="5"/>
        <v>299.63123999999999</v>
      </c>
      <c r="G152" s="102">
        <f t="shared" si="6"/>
        <v>-73.384426182634925</v>
      </c>
      <c r="H152" s="96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1" t="s">
        <v>220</v>
      </c>
      <c r="B154" s="91" t="s">
        <v>221</v>
      </c>
      <c r="C154" s="92" t="s">
        <v>22</v>
      </c>
      <c r="D154" s="100">
        <v>0</v>
      </c>
      <c r="E154" s="101"/>
      <c r="F154" s="76"/>
      <c r="G154" s="102"/>
      <c r="H154" s="96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89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89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1" t="s">
        <v>230</v>
      </c>
      <c r="B159" s="87" t="s">
        <v>231</v>
      </c>
      <c r="C159" s="92" t="s">
        <v>22</v>
      </c>
      <c r="D159" s="100">
        <f>D108+D104+D68</f>
        <v>120.589674</v>
      </c>
      <c r="E159" s="101">
        <f>E108+E104+E68</f>
        <v>506.42501899999996</v>
      </c>
      <c r="F159" s="76">
        <f t="shared" si="5"/>
        <v>385.83534499999996</v>
      </c>
      <c r="G159" s="102">
        <f t="shared" si="6"/>
        <v>319.95720048136127</v>
      </c>
      <c r="H159" s="96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89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89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89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34" t="s">
        <v>242</v>
      </c>
      <c r="B165" s="335"/>
      <c r="C165" s="335"/>
      <c r="D165" s="335"/>
      <c r="E165" s="335"/>
      <c r="F165" s="335"/>
      <c r="G165" s="335"/>
      <c r="H165" s="336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982.57235700000001</v>
      </c>
      <c r="E166" s="180">
        <f>SUM(E167,E171:E177,E180,E183)</f>
        <v>1223.4388859999999</v>
      </c>
      <c r="F166" s="146">
        <f t="shared" ref="F166:F229" si="8">E166-D166</f>
        <v>240.8665289999999</v>
      </c>
      <c r="G166" s="147">
        <f t="shared" ref="G166:G222" si="9">F166/D166*100</f>
        <v>24.513871908163189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f>222.575597+199.887607</f>
        <v>422.46320400000002</v>
      </c>
      <c r="E172" s="58">
        <f>219.402815+231.502135</f>
        <v>450.90494999999999</v>
      </c>
      <c r="F172" s="76">
        <f t="shared" si="8"/>
        <v>28.441745999999966</v>
      </c>
      <c r="G172" s="102">
        <f t="shared" si="9"/>
        <v>6.7323605300309106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2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9.8214670000000002</v>
      </c>
      <c r="E174" s="59">
        <v>25.862331000000001</v>
      </c>
      <c r="F174" s="183">
        <f t="shared" si="8"/>
        <v>16.040863999999999</v>
      </c>
      <c r="G174" s="102">
        <f t="shared" si="9"/>
        <v>163.32452168296243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1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2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3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982.572357-D172-D174</f>
        <v>550.28768600000001</v>
      </c>
      <c r="E183" s="59">
        <f>1223.438886-E172-E174</f>
        <v>746.67160499999989</v>
      </c>
      <c r="F183" s="183">
        <f t="shared" si="8"/>
        <v>196.38391899999988</v>
      </c>
      <c r="G183" s="184">
        <f t="shared" si="9"/>
        <v>35.687500192399341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783.789447</v>
      </c>
      <c r="E184" s="181">
        <f>E186+E193+E194+E195+E197+E198+E199+E201</f>
        <v>796.79272600000002</v>
      </c>
      <c r="F184" s="146">
        <f t="shared" si="8"/>
        <v>13.00327900000002</v>
      </c>
      <c r="G184" s="147">
        <f t="shared" si="9"/>
        <v>1.6590270575561883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2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41.884757</v>
      </c>
      <c r="E186" s="75">
        <f>E187+E188+E189</f>
        <v>37.652217</v>
      </c>
      <c r="F186" s="24">
        <f t="shared" si="8"/>
        <v>-4.2325400000000002</v>
      </c>
      <c r="G186" s="303">
        <f t="shared" si="9"/>
        <v>-10.10520366633618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3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41.884757</v>
      </c>
      <c r="E188" s="75">
        <v>37.652217</v>
      </c>
      <c r="F188" s="24">
        <f t="shared" si="8"/>
        <v>-4.2325400000000002</v>
      </c>
      <c r="G188" s="303">
        <f t="shared" si="9"/>
        <v>-10.10520366633618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2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2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261.127072</v>
      </c>
      <c r="E193" s="189">
        <v>255.09222500000001</v>
      </c>
      <c r="F193" s="76">
        <f t="shared" si="8"/>
        <v>-6.034846999999985</v>
      </c>
      <c r="G193" s="102">
        <f t="shared" si="9"/>
        <v>-2.3110767312551896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86.303488999999999</v>
      </c>
      <c r="E194" s="189">
        <v>82.733748000000006</v>
      </c>
      <c r="F194" s="76">
        <f t="shared" si="8"/>
        <v>-3.5697409999999934</v>
      </c>
      <c r="G194" s="102">
        <f t="shared" si="9"/>
        <v>-4.1362649892404626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f>51.186006+38.839677</f>
        <v>90.025683000000001</v>
      </c>
      <c r="E195" s="189">
        <f>76.953788+37.83494</f>
        <v>114.78872800000001</v>
      </c>
      <c r="F195" s="76">
        <f t="shared" si="8"/>
        <v>24.763045000000005</v>
      </c>
      <c r="G195" s="102">
        <f t="shared" si="9"/>
        <v>27.506644964859646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>
        <f>D123*1.2</f>
        <v>0</v>
      </c>
      <c r="E196" s="189"/>
      <c r="F196" s="76">
        <f t="shared" si="8"/>
        <v>0</v>
      </c>
      <c r="G196" s="102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34.863686999999999</v>
      </c>
      <c r="E197" s="189">
        <v>34.994152</v>
      </c>
      <c r="F197" s="76">
        <f t="shared" si="8"/>
        <v>0.13046500000000094</v>
      </c>
      <c r="G197" s="102">
        <f t="shared" si="9"/>
        <v>0.3742145803454493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0">
        <v>91.697089000000005</v>
      </c>
      <c r="E198" s="189">
        <v>75.756849000000003</v>
      </c>
      <c r="F198" s="76">
        <f t="shared" si="8"/>
        <v>-15.940240000000003</v>
      </c>
      <c r="G198" s="102">
        <f t="shared" si="9"/>
        <v>-17.383583463592835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0">
        <v>2.7292139999999998</v>
      </c>
      <c r="E199" s="189">
        <v>2.3067950000000002</v>
      </c>
      <c r="F199" s="76">
        <f t="shared" si="8"/>
        <v>-0.42241899999999966</v>
      </c>
      <c r="G199" s="102">
        <f t="shared" si="9"/>
        <v>-15.477679654288732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f>16.54177+28.067313+172.43413-D186</f>
        <v>175.158456</v>
      </c>
      <c r="E201" s="189">
        <f>193.151788+11.605362+26.363079-E186</f>
        <v>193.46801200000002</v>
      </c>
      <c r="F201" s="76">
        <f t="shared" si="8"/>
        <v>18.309556000000015</v>
      </c>
      <c r="G201" s="102">
        <f t="shared" si="9"/>
        <v>10.45313849991919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180">
        <f>SUM(D203:D204,D208)</f>
        <v>1575.472424</v>
      </c>
      <c r="E202" s="180">
        <f>SUM(E203:E204,E208)</f>
        <v>1942.965645</v>
      </c>
      <c r="F202" s="36">
        <f t="shared" si="8"/>
        <v>367.49322099999995</v>
      </c>
      <c r="G202" s="190">
        <f t="shared" si="9"/>
        <v>23.325906274320161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>
        <f>1152.290574+3.6</f>
        <v>1155.890574</v>
      </c>
      <c r="E203" s="153">
        <f>1380.454+6.498</f>
        <v>1386.952</v>
      </c>
      <c r="F203" s="154">
        <f t="shared" si="8"/>
        <v>231.06142599999998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0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0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419.58184999999997</v>
      </c>
      <c r="E208" s="161">
        <v>556.013645</v>
      </c>
      <c r="F208" s="24">
        <f t="shared" si="8"/>
        <v>136.43179500000002</v>
      </c>
      <c r="G208" s="303">
        <f t="shared" si="9"/>
        <v>32.516133622081135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3615.049356</v>
      </c>
      <c r="E209" s="180">
        <f>E210+E217</f>
        <v>2070.0765120000001</v>
      </c>
      <c r="F209" s="146">
        <f t="shared" si="8"/>
        <v>-1544.9728439999999</v>
      </c>
      <c r="G209" s="147">
        <f t="shared" si="9"/>
        <v>-42.737254511774914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3615.049356</v>
      </c>
      <c r="E210" s="193">
        <f>SUM(E211:E216)+E218</f>
        <v>2070.0765120000001</v>
      </c>
      <c r="F210" s="195">
        <f t="shared" si="8"/>
        <v>-1544.9728439999999</v>
      </c>
      <c r="G210" s="274">
        <f t="shared" si="9"/>
        <v>-42.737254511774914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0"/>
      <c r="E211" s="101"/>
      <c r="F211" s="183">
        <f t="shared" si="8"/>
        <v>0</v>
      </c>
      <c r="G211" s="102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0">
        <v>3143.0213659999999</v>
      </c>
      <c r="E212" s="101">
        <f>1388.397193-E213</f>
        <v>1357.5376091099999</v>
      </c>
      <c r="F212" s="183">
        <f t="shared" si="8"/>
        <v>-1785.48375689</v>
      </c>
      <c r="G212" s="102">
        <f t="shared" si="9"/>
        <v>-56.807878438393033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8">
        <v>30.85958389</v>
      </c>
      <c r="F213" s="196">
        <f t="shared" si="8"/>
        <v>30.85958389</v>
      </c>
      <c r="G213" s="295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0">
        <v>472.02798999999999</v>
      </c>
      <c r="E214" s="101">
        <v>681.58031900000003</v>
      </c>
      <c r="F214" s="183">
        <f t="shared" si="8"/>
        <v>209.55232900000004</v>
      </c>
      <c r="G214" s="102">
        <f t="shared" si="9"/>
        <v>44.394047268256287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0">
        <v>0</v>
      </c>
      <c r="E218" s="101">
        <v>9.9000000000000005E-2</v>
      </c>
      <c r="F218" s="183">
        <f t="shared" si="8"/>
        <v>9.9000000000000005E-2</v>
      </c>
      <c r="G218" s="102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</f>
        <v>71.590896000000001</v>
      </c>
      <c r="E221" s="159">
        <f>E222+E223</f>
        <v>208.94815899999998</v>
      </c>
      <c r="F221" s="181">
        <f t="shared" si="8"/>
        <v>137.35726299999999</v>
      </c>
      <c r="G221" s="190">
        <f t="shared" si="9"/>
        <v>191.8641484805554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71.590896000000001</v>
      </c>
      <c r="E222" s="153">
        <v>178.59010799999999</v>
      </c>
      <c r="F222" s="158">
        <f t="shared" si="8"/>
        <v>106.99921199999999</v>
      </c>
      <c r="G222" s="127">
        <f t="shared" si="9"/>
        <v>149.45924409159508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>
        <f>E231</f>
        <v>30.358051</v>
      </c>
      <c r="F223" s="194">
        <f t="shared" si="8"/>
        <v>30.358051</v>
      </c>
      <c r="G223" s="296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0">
        <v>0</v>
      </c>
      <c r="E225" s="101"/>
      <c r="F225" s="76">
        <f t="shared" si="8"/>
        <v>0</v>
      </c>
      <c r="G225" s="102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>
        <v>30.358051</v>
      </c>
      <c r="F231" s="154">
        <f t="shared" si="11"/>
        <v>30.358051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0</v>
      </c>
      <c r="F233" s="154">
        <f t="shared" si="11"/>
        <v>0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17</v>
      </c>
      <c r="E234" s="36">
        <f>SUM(E235:E240)</f>
        <v>48.507640000000002</v>
      </c>
      <c r="F234" s="198">
        <f t="shared" si="11"/>
        <v>31.507640000000002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>
        <v>47.057639999999999</v>
      </c>
      <c r="F237" s="154">
        <f t="shared" si="11"/>
        <v>47.057639999999999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>
        <v>17</v>
      </c>
      <c r="E240" s="153">
        <v>1.45</v>
      </c>
      <c r="F240" s="154">
        <f t="shared" si="11"/>
        <v>-15.55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198.78291000000002</v>
      </c>
      <c r="E241" s="181">
        <f>E166-E184</f>
        <v>426.6461599999999</v>
      </c>
      <c r="F241" s="198">
        <f t="shared" si="11"/>
        <v>227.86324999999988</v>
      </c>
      <c r="G241" s="199">
        <f t="shared" ref="G241:G251" si="12">F241/D241*100</f>
        <v>114.62919523614976</v>
      </c>
      <c r="H241" s="182"/>
      <c r="I241" s="4"/>
    </row>
    <row r="242" spans="1:9" s="10" customFormat="1" x14ac:dyDescent="0.25">
      <c r="A242" s="144" t="s">
        <v>376</v>
      </c>
      <c r="B242" s="275" t="s">
        <v>377</v>
      </c>
      <c r="C242" s="82" t="s">
        <v>22</v>
      </c>
      <c r="D242" s="180">
        <f>D202-D209</f>
        <v>-2039.5769319999999</v>
      </c>
      <c r="E242" s="181">
        <f>E202-E209</f>
        <v>-127.1108670000001</v>
      </c>
      <c r="F242" s="198">
        <f t="shared" si="11"/>
        <v>1912.4660649999998</v>
      </c>
      <c r="G242" s="199">
        <f t="shared" si="12"/>
        <v>-93.767782670724969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-2039.5769319999999</v>
      </c>
      <c r="E244" s="161">
        <f>E242</f>
        <v>-127.1108670000001</v>
      </c>
      <c r="F244" s="201">
        <f t="shared" si="11"/>
        <v>1912.4660649999998</v>
      </c>
      <c r="G244" s="127">
        <f t="shared" ref="G244" si="13">F244/D244*100</f>
        <v>-93.767782670724969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54.590896000000001</v>
      </c>
      <c r="E245" s="160">
        <f>E221-E234</f>
        <v>160.44051899999997</v>
      </c>
      <c r="F245" s="198">
        <f t="shared" si="11"/>
        <v>105.84962299999997</v>
      </c>
      <c r="G245" s="199">
        <f t="shared" si="12"/>
        <v>193.8961086112233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54.590896000000001</v>
      </c>
      <c r="E247" s="200">
        <f t="shared" si="14"/>
        <v>160.44051899999997</v>
      </c>
      <c r="F247" s="200">
        <f t="shared" si="11"/>
        <v>105.84962299999997</v>
      </c>
      <c r="G247" s="127">
        <f t="shared" ref="G247" si="15">F247/D247*100</f>
        <v>193.8961086112233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>
        <v>0.35033799999999998</v>
      </c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-1786.2031259999999</v>
      </c>
      <c r="E249" s="204">
        <f>E248+E245+E242+E241</f>
        <v>460.32614999999976</v>
      </c>
      <c r="F249" s="198">
        <f t="shared" si="11"/>
        <v>2246.5292759999998</v>
      </c>
      <c r="G249" s="199">
        <f t="shared" si="12"/>
        <v>-125.77120951696286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5">
        <v>1895.2194896799999</v>
      </c>
      <c r="E250" s="205">
        <v>1895.2194896799999</v>
      </c>
      <c r="F250" s="160">
        <f t="shared" si="11"/>
        <v>0</v>
      </c>
      <c r="G250" s="190">
        <f t="shared" si="12"/>
        <v>0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109.01636368000004</v>
      </c>
      <c r="E251" s="205">
        <f>E250+E249</f>
        <v>2355.5456396799996</v>
      </c>
      <c r="F251" s="206">
        <f t="shared" si="11"/>
        <v>2246.5292759999993</v>
      </c>
      <c r="G251" s="207">
        <f t="shared" si="12"/>
        <v>2060.7266653970628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0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0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7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0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7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0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7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0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3">
        <v>0</v>
      </c>
      <c r="F264" s="103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0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1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1">
        <v>0</v>
      </c>
      <c r="H266" s="53"/>
      <c r="I266" s="4"/>
    </row>
    <row r="267" spans="1:9" s="10" customFormat="1" x14ac:dyDescent="0.25">
      <c r="A267" s="46" t="s">
        <v>418</v>
      </c>
      <c r="B267" s="90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1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3">
        <v>0</v>
      </c>
      <c r="F268" s="103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0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0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0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0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0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7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0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7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0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1">
        <v>0</v>
      </c>
      <c r="H283" s="53"/>
      <c r="I283" s="4"/>
    </row>
    <row r="284" spans="1:9" s="10" customFormat="1" x14ac:dyDescent="0.25">
      <c r="A284" s="46" t="s">
        <v>441</v>
      </c>
      <c r="B284" s="90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1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1">
        <v>0</v>
      </c>
      <c r="H285" s="53"/>
      <c r="I285" s="4"/>
    </row>
    <row r="286" spans="1:9" s="10" customFormat="1" x14ac:dyDescent="0.25">
      <c r="A286" s="46" t="s">
        <v>444</v>
      </c>
      <c r="B286" s="90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1">
        <v>0</v>
      </c>
      <c r="H286" s="53"/>
      <c r="I286" s="4"/>
    </row>
    <row r="287" spans="1:9" s="10" customFormat="1" x14ac:dyDescent="0.25">
      <c r="A287" s="46" t="s">
        <v>445</v>
      </c>
      <c r="B287" s="97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1">
        <v>0</v>
      </c>
      <c r="H287" s="53"/>
      <c r="I287" s="4"/>
    </row>
    <row r="288" spans="1:9" s="10" customFormat="1" x14ac:dyDescent="0.25">
      <c r="A288" s="46" t="s">
        <v>446</v>
      </c>
      <c r="B288" s="90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1">
        <v>0</v>
      </c>
      <c r="H288" s="53"/>
      <c r="I288" s="4"/>
    </row>
    <row r="289" spans="1:9" s="10" customFormat="1" x14ac:dyDescent="0.25">
      <c r="A289" s="46" t="s">
        <v>448</v>
      </c>
      <c r="B289" s="97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1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1">
        <v>0</v>
      </c>
      <c r="H290" s="53"/>
      <c r="I290" s="4"/>
    </row>
    <row r="291" spans="1:9" s="10" customFormat="1" x14ac:dyDescent="0.25">
      <c r="A291" s="46" t="s">
        <v>451</v>
      </c>
      <c r="B291" s="90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1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3">
        <v>0</v>
      </c>
      <c r="F292" s="103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0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0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0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3">
        <v>0</v>
      </c>
      <c r="F298" s="185">
        <f t="shared" si="16"/>
        <v>0</v>
      </c>
      <c r="G298" s="102">
        <v>0</v>
      </c>
      <c r="H298" s="188"/>
      <c r="I298" s="4"/>
    </row>
    <row r="299" spans="1:9" s="10" customFormat="1" x14ac:dyDescent="0.25">
      <c r="A299" s="46" t="s">
        <v>463</v>
      </c>
      <c r="B299" s="90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0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0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3">
        <v>0</v>
      </c>
      <c r="F310" s="185">
        <f t="shared" si="16"/>
        <v>0</v>
      </c>
      <c r="G310" s="102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34" t="s">
        <v>495</v>
      </c>
      <c r="B317" s="335"/>
      <c r="C317" s="335"/>
      <c r="D317" s="335"/>
      <c r="E317" s="335"/>
      <c r="F317" s="335"/>
      <c r="G317" s="335"/>
      <c r="H317" s="336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2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2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2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2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2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2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2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2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2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2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2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2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2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2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2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2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1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2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1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279.69119799999999</v>
      </c>
      <c r="E349" s="237">
        <f>E28-E63-E62-E56</f>
        <v>323.72146400000008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2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2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2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2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2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2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2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2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2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2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2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2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2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2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3">
        <v>200</v>
      </c>
      <c r="E366" s="259">
        <v>188</v>
      </c>
      <c r="F366" s="164">
        <v>0</v>
      </c>
      <c r="G366" s="297">
        <v>0</v>
      </c>
      <c r="H366" s="242"/>
    </row>
    <row r="367" spans="1:8" x14ac:dyDescent="0.25">
      <c r="A367" s="337" t="s">
        <v>591</v>
      </c>
      <c r="B367" s="338"/>
      <c r="C367" s="338"/>
      <c r="D367" s="338"/>
      <c r="E367" s="338"/>
      <c r="F367" s="338"/>
      <c r="G367" s="338"/>
      <c r="H367" s="339"/>
    </row>
    <row r="368" spans="1:8" ht="16.5" thickBot="1" x14ac:dyDescent="0.3">
      <c r="A368" s="337"/>
      <c r="B368" s="338"/>
      <c r="C368" s="338"/>
      <c r="D368" s="338"/>
      <c r="E368" s="338"/>
      <c r="F368" s="338"/>
      <c r="G368" s="338"/>
      <c r="H368" s="339"/>
    </row>
    <row r="369" spans="1:8" s="9" customFormat="1" ht="67.5" customHeight="1" x14ac:dyDescent="0.25">
      <c r="A369" s="321" t="s">
        <v>9</v>
      </c>
      <c r="B369" s="323" t="s">
        <v>10</v>
      </c>
      <c r="C369" s="325" t="s">
        <v>11</v>
      </c>
      <c r="D369" s="327" t="s">
        <v>698</v>
      </c>
      <c r="E369" s="328"/>
      <c r="F369" s="329" t="s">
        <v>12</v>
      </c>
      <c r="G369" s="328"/>
      <c r="H369" s="313" t="s">
        <v>13</v>
      </c>
    </row>
    <row r="370" spans="1:8" s="9" customFormat="1" ht="30" x14ac:dyDescent="0.25">
      <c r="A370" s="322"/>
      <c r="B370" s="324"/>
      <c r="C370" s="326"/>
      <c r="D370" s="33" t="s">
        <v>14</v>
      </c>
      <c r="E370" s="284" t="s">
        <v>15</v>
      </c>
      <c r="F370" s="32" t="s">
        <v>16</v>
      </c>
      <c r="G370" s="33" t="s">
        <v>17</v>
      </c>
      <c r="H370" s="314"/>
    </row>
    <row r="371" spans="1:8" ht="16.5" thickBot="1" x14ac:dyDescent="0.3">
      <c r="A371" s="285">
        <v>1</v>
      </c>
      <c r="B371" s="286">
        <v>2</v>
      </c>
      <c r="C371" s="287">
        <v>3</v>
      </c>
      <c r="D371" s="290">
        <v>4</v>
      </c>
      <c r="E371" s="288">
        <v>5</v>
      </c>
      <c r="F371" s="288">
        <v>6</v>
      </c>
      <c r="G371" s="288">
        <v>7</v>
      </c>
      <c r="H371" s="289">
        <v>8</v>
      </c>
    </row>
    <row r="372" spans="1:8" ht="18.75" customHeight="1" x14ac:dyDescent="0.25">
      <c r="A372" s="340" t="s">
        <v>592</v>
      </c>
      <c r="B372" s="341"/>
      <c r="C372" s="243" t="s">
        <v>22</v>
      </c>
      <c r="D372" s="311">
        <f>D373+D430</f>
        <v>5.6516666666666673</v>
      </c>
      <c r="E372" s="312">
        <f t="shared" ref="E372" si="17">E373+E430</f>
        <v>6.1308333333333334</v>
      </c>
      <c r="F372" s="146">
        <f t="shared" ref="F372:F374" si="18">E372-D372</f>
        <v>0.47916666666666607</v>
      </c>
      <c r="G372" s="147">
        <f t="shared" ref="G372:G373" si="19">F372/D372*100</f>
        <v>8.4783249778826182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304">
        <f>D374+D398+D426+D427</f>
        <v>5.6516666666666673</v>
      </c>
      <c r="E373" s="304">
        <f>E374+E398+E426+E427</f>
        <v>6.1308333333333334</v>
      </c>
      <c r="F373" s="248">
        <f t="shared" si="18"/>
        <v>0.47916666666666607</v>
      </c>
      <c r="G373" s="249">
        <f t="shared" si="19"/>
        <v>8.4783249778826182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0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0"/>
      <c r="G375" s="33"/>
      <c r="H375" s="251"/>
    </row>
    <row r="376" spans="1:8" x14ac:dyDescent="0.25">
      <c r="A376" s="46" t="s">
        <v>596</v>
      </c>
      <c r="B376" s="90" t="s">
        <v>597</v>
      </c>
      <c r="C376" s="48" t="s">
        <v>22</v>
      </c>
      <c r="D376" s="161">
        <v>0</v>
      </c>
      <c r="E376" s="153">
        <v>0</v>
      </c>
      <c r="F376" s="250"/>
      <c r="G376" s="33"/>
      <c r="H376" s="251"/>
    </row>
    <row r="377" spans="1:8" ht="30" x14ac:dyDescent="0.25">
      <c r="A377" s="46" t="s">
        <v>598</v>
      </c>
      <c r="B377" s="97" t="s">
        <v>26</v>
      </c>
      <c r="C377" s="48" t="s">
        <v>22</v>
      </c>
      <c r="D377" s="161">
        <v>0</v>
      </c>
      <c r="E377" s="153">
        <v>0</v>
      </c>
      <c r="F377" s="250"/>
      <c r="G377" s="33"/>
      <c r="H377" s="251"/>
    </row>
    <row r="378" spans="1:8" ht="30" x14ac:dyDescent="0.25">
      <c r="A378" s="46" t="s">
        <v>599</v>
      </c>
      <c r="B378" s="97" t="s">
        <v>28</v>
      </c>
      <c r="C378" s="48" t="s">
        <v>22</v>
      </c>
      <c r="D378" s="161">
        <v>0</v>
      </c>
      <c r="E378" s="153">
        <v>0</v>
      </c>
      <c r="F378" s="250"/>
      <c r="G378" s="33"/>
      <c r="H378" s="251"/>
    </row>
    <row r="379" spans="1:8" ht="30" x14ac:dyDescent="0.25">
      <c r="A379" s="46" t="s">
        <v>600</v>
      </c>
      <c r="B379" s="97" t="s">
        <v>30</v>
      </c>
      <c r="C379" s="48" t="s">
        <v>22</v>
      </c>
      <c r="D379" s="161">
        <v>0</v>
      </c>
      <c r="E379" s="153">
        <v>0</v>
      </c>
      <c r="F379" s="250"/>
      <c r="G379" s="33"/>
      <c r="H379" s="251"/>
    </row>
    <row r="380" spans="1:8" x14ac:dyDescent="0.25">
      <c r="A380" s="46" t="s">
        <v>601</v>
      </c>
      <c r="B380" s="90" t="s">
        <v>602</v>
      </c>
      <c r="C380" s="48" t="s">
        <v>22</v>
      </c>
      <c r="D380" s="161">
        <v>0</v>
      </c>
      <c r="E380" s="153">
        <v>0</v>
      </c>
      <c r="F380" s="250"/>
      <c r="G380" s="33"/>
      <c r="H380" s="251"/>
    </row>
    <row r="381" spans="1:8" x14ac:dyDescent="0.25">
      <c r="A381" s="229" t="s">
        <v>603</v>
      </c>
      <c r="B381" s="229" t="s">
        <v>604</v>
      </c>
      <c r="C381" s="230" t="s">
        <v>22</v>
      </c>
      <c r="D381" s="100">
        <v>0</v>
      </c>
      <c r="E381" s="101">
        <v>0</v>
      </c>
      <c r="F381" s="101">
        <f t="shared" ref="F381" si="21">E381-D381</f>
        <v>0</v>
      </c>
      <c r="G381" s="232">
        <v>0</v>
      </c>
      <c r="H381" s="230"/>
    </row>
    <row r="382" spans="1:8" x14ac:dyDescent="0.25">
      <c r="A382" s="46" t="s">
        <v>605</v>
      </c>
      <c r="B382" s="90" t="s">
        <v>606</v>
      </c>
      <c r="C382" s="48" t="s">
        <v>22</v>
      </c>
      <c r="D382" s="161">
        <v>0</v>
      </c>
      <c r="E382" s="153">
        <v>0</v>
      </c>
      <c r="F382" s="250"/>
      <c r="G382" s="33"/>
      <c r="H382" s="251"/>
    </row>
    <row r="383" spans="1:8" x14ac:dyDescent="0.25">
      <c r="A383" s="46" t="s">
        <v>607</v>
      </c>
      <c r="B383" s="90" t="s">
        <v>608</v>
      </c>
      <c r="C383" s="48" t="s">
        <v>22</v>
      </c>
      <c r="D383" s="161">
        <v>0</v>
      </c>
      <c r="E383" s="153">
        <v>0</v>
      </c>
      <c r="F383" s="250"/>
      <c r="G383" s="33"/>
      <c r="H383" s="251"/>
    </row>
    <row r="384" spans="1:8" ht="30" x14ac:dyDescent="0.25">
      <c r="A384" s="46" t="s">
        <v>609</v>
      </c>
      <c r="B384" s="97" t="s">
        <v>610</v>
      </c>
      <c r="C384" s="48" t="s">
        <v>22</v>
      </c>
      <c r="D384" s="161">
        <v>0</v>
      </c>
      <c r="E384" s="153">
        <v>0</v>
      </c>
      <c r="F384" s="250"/>
      <c r="G384" s="33"/>
      <c r="H384" s="251"/>
    </row>
    <row r="385" spans="1:8" x14ac:dyDescent="0.25">
      <c r="A385" s="46" t="s">
        <v>611</v>
      </c>
      <c r="B385" s="97" t="s">
        <v>612</v>
      </c>
      <c r="C385" s="48" t="s">
        <v>22</v>
      </c>
      <c r="D385" s="161">
        <v>0</v>
      </c>
      <c r="E385" s="153">
        <v>0</v>
      </c>
      <c r="F385" s="250"/>
      <c r="G385" s="33"/>
      <c r="H385" s="251"/>
    </row>
    <row r="386" spans="1:8" x14ac:dyDescent="0.25">
      <c r="A386" s="229" t="s">
        <v>613</v>
      </c>
      <c r="B386" s="229" t="s">
        <v>614</v>
      </c>
      <c r="C386" s="230" t="s">
        <v>22</v>
      </c>
      <c r="D386" s="252">
        <v>0</v>
      </c>
      <c r="E386" s="103">
        <v>0</v>
      </c>
      <c r="F386" s="103">
        <f t="shared" ref="F386" si="22">E386-D386</f>
        <v>0</v>
      </c>
      <c r="G386" s="212">
        <v>0</v>
      </c>
      <c r="H386" s="230"/>
    </row>
    <row r="387" spans="1:8" x14ac:dyDescent="0.25">
      <c r="A387" s="46" t="s">
        <v>615</v>
      </c>
      <c r="B387" s="97" t="s">
        <v>612</v>
      </c>
      <c r="C387" s="48" t="s">
        <v>22</v>
      </c>
      <c r="D387" s="161">
        <v>0</v>
      </c>
      <c r="E387" s="153">
        <v>0</v>
      </c>
      <c r="F387" s="250"/>
      <c r="G387" s="33"/>
      <c r="H387" s="251"/>
    </row>
    <row r="388" spans="1:8" x14ac:dyDescent="0.25">
      <c r="A388" s="46" t="s">
        <v>616</v>
      </c>
      <c r="B388" s="90" t="s">
        <v>617</v>
      </c>
      <c r="C388" s="48" t="s">
        <v>22</v>
      </c>
      <c r="D388" s="161">
        <v>0</v>
      </c>
      <c r="E388" s="153">
        <v>0</v>
      </c>
      <c r="F388" s="250"/>
      <c r="G388" s="33"/>
      <c r="H388" s="251"/>
    </row>
    <row r="389" spans="1:8" x14ac:dyDescent="0.25">
      <c r="A389" s="46" t="s">
        <v>618</v>
      </c>
      <c r="B389" s="90" t="s">
        <v>425</v>
      </c>
      <c r="C389" s="48" t="s">
        <v>22</v>
      </c>
      <c r="D389" s="161">
        <v>0</v>
      </c>
      <c r="E389" s="153">
        <v>0</v>
      </c>
      <c r="F389" s="250"/>
      <c r="G389" s="33"/>
      <c r="H389" s="251"/>
    </row>
    <row r="390" spans="1:8" ht="30" x14ac:dyDescent="0.25">
      <c r="A390" s="46" t="s">
        <v>619</v>
      </c>
      <c r="B390" s="90" t="s">
        <v>620</v>
      </c>
      <c r="C390" s="48" t="s">
        <v>22</v>
      </c>
      <c r="D390" s="161">
        <v>0</v>
      </c>
      <c r="E390" s="153">
        <v>0</v>
      </c>
      <c r="F390" s="250"/>
      <c r="G390" s="33"/>
      <c r="H390" s="251"/>
    </row>
    <row r="391" spans="1:8" x14ac:dyDescent="0.25">
      <c r="A391" s="46" t="s">
        <v>621</v>
      </c>
      <c r="B391" s="97" t="s">
        <v>46</v>
      </c>
      <c r="C391" s="48" t="s">
        <v>22</v>
      </c>
      <c r="D391" s="161">
        <v>0</v>
      </c>
      <c r="E391" s="153">
        <v>0</v>
      </c>
      <c r="F391" s="250"/>
      <c r="G391" s="33"/>
      <c r="H391" s="251"/>
    </row>
    <row r="392" spans="1:8" x14ac:dyDescent="0.25">
      <c r="A392" s="46" t="s">
        <v>622</v>
      </c>
      <c r="B392" s="253" t="s">
        <v>48</v>
      </c>
      <c r="C392" s="48" t="s">
        <v>22</v>
      </c>
      <c r="D392" s="161">
        <v>0</v>
      </c>
      <c r="E392" s="153">
        <v>0</v>
      </c>
      <c r="F392" s="250"/>
      <c r="G392" s="33"/>
      <c r="H392" s="251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1"/>
    </row>
    <row r="394" spans="1:8" ht="30" x14ac:dyDescent="0.25">
      <c r="A394" s="46" t="s">
        <v>624</v>
      </c>
      <c r="B394" s="90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1"/>
    </row>
    <row r="395" spans="1:8" ht="30" x14ac:dyDescent="0.25">
      <c r="A395" s="46" t="s">
        <v>625</v>
      </c>
      <c r="B395" s="90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1"/>
    </row>
    <row r="396" spans="1:8" ht="30" x14ac:dyDescent="0.25">
      <c r="A396" s="46" t="s">
        <v>626</v>
      </c>
      <c r="B396" s="90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1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1"/>
    </row>
    <row r="398" spans="1:8" x14ac:dyDescent="0.25">
      <c r="A398" s="245" t="s">
        <v>31</v>
      </c>
      <c r="B398" s="245" t="s">
        <v>628</v>
      </c>
      <c r="C398" s="246" t="s">
        <v>22</v>
      </c>
      <c r="D398" s="304">
        <f>D399+D413</f>
        <v>5.6516666666666673</v>
      </c>
      <c r="E398" s="305">
        <f>E399+E413</f>
        <v>6.1308333333333334</v>
      </c>
      <c r="F398" s="248">
        <f t="shared" ref="F398:F399" si="23">E398-D398</f>
        <v>0.47916666666666607</v>
      </c>
      <c r="G398" s="249">
        <f t="shared" ref="G398" si="24">F398/D398*100</f>
        <v>8.4783249778826182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6">
        <f>D400+D401+D402+D404+D405+D406+D407+D408+D409+D410+D411</f>
        <v>5.6516666666666673</v>
      </c>
      <c r="E399" s="307">
        <f>E400+E401+E402+E404+E405+E406+E407+E408+E409+E410+E411</f>
        <v>6.1308333333333334</v>
      </c>
      <c r="F399" s="76">
        <f t="shared" si="23"/>
        <v>0.47916666666666607</v>
      </c>
      <c r="G399" s="102">
        <v>0</v>
      </c>
      <c r="H399" s="56"/>
    </row>
    <row r="400" spans="1:8" x14ac:dyDescent="0.25">
      <c r="A400" s="46" t="s">
        <v>631</v>
      </c>
      <c r="B400" s="90" t="s">
        <v>632</v>
      </c>
      <c r="C400" s="48" t="s">
        <v>22</v>
      </c>
      <c r="D400" s="161">
        <v>0</v>
      </c>
      <c r="E400" s="153">
        <v>0</v>
      </c>
      <c r="F400" s="250"/>
      <c r="G400" s="33"/>
      <c r="H400" s="251"/>
    </row>
    <row r="401" spans="1:8" ht="30" x14ac:dyDescent="0.25">
      <c r="A401" s="46" t="s">
        <v>633</v>
      </c>
      <c r="B401" s="90" t="s">
        <v>26</v>
      </c>
      <c r="C401" s="48" t="s">
        <v>22</v>
      </c>
      <c r="D401" s="161">
        <v>0</v>
      </c>
      <c r="E401" s="153">
        <v>0</v>
      </c>
      <c r="F401" s="250"/>
      <c r="G401" s="33"/>
      <c r="H401" s="251"/>
    </row>
    <row r="402" spans="1:8" ht="30" x14ac:dyDescent="0.25">
      <c r="A402" s="46" t="s">
        <v>634</v>
      </c>
      <c r="B402" s="90" t="s">
        <v>28</v>
      </c>
      <c r="C402" s="48" t="s">
        <v>22</v>
      </c>
      <c r="D402" s="161">
        <v>0</v>
      </c>
      <c r="E402" s="153">
        <v>0</v>
      </c>
      <c r="F402" s="250"/>
      <c r="G402" s="33"/>
      <c r="H402" s="251"/>
    </row>
    <row r="403" spans="1:8" ht="30" x14ac:dyDescent="0.25">
      <c r="A403" s="46" t="s">
        <v>635</v>
      </c>
      <c r="B403" s="90" t="s">
        <v>30</v>
      </c>
      <c r="C403" s="48" t="s">
        <v>22</v>
      </c>
      <c r="D403" s="161">
        <v>0</v>
      </c>
      <c r="E403" s="153">
        <v>0</v>
      </c>
      <c r="F403" s="250"/>
      <c r="G403" s="33"/>
      <c r="H403" s="251"/>
    </row>
    <row r="404" spans="1:8" x14ac:dyDescent="0.25">
      <c r="A404" s="46" t="s">
        <v>636</v>
      </c>
      <c r="B404" s="90" t="s">
        <v>411</v>
      </c>
      <c r="C404" s="48" t="s">
        <v>22</v>
      </c>
      <c r="D404" s="161">
        <v>0</v>
      </c>
      <c r="E404" s="153">
        <v>0</v>
      </c>
      <c r="F404" s="250"/>
      <c r="G404" s="33"/>
      <c r="H404" s="251"/>
    </row>
    <row r="405" spans="1:8" x14ac:dyDescent="0.25">
      <c r="A405" s="229" t="s">
        <v>637</v>
      </c>
      <c r="B405" s="229" t="s">
        <v>414</v>
      </c>
      <c r="C405" s="230" t="s">
        <v>22</v>
      </c>
      <c r="D405" s="308">
        <f>6.782/1.2</f>
        <v>5.6516666666666673</v>
      </c>
      <c r="E405" s="308">
        <f>7.357/1.2</f>
        <v>6.1308333333333334</v>
      </c>
      <c r="F405" s="189">
        <f t="shared" ref="F405" si="25">E405-D405</f>
        <v>0.47916666666666607</v>
      </c>
      <c r="G405" s="232">
        <v>0</v>
      </c>
      <c r="H405" s="230"/>
    </row>
    <row r="406" spans="1:8" x14ac:dyDescent="0.25">
      <c r="A406" s="46" t="s">
        <v>638</v>
      </c>
      <c r="B406" s="90" t="s">
        <v>417</v>
      </c>
      <c r="C406" s="48" t="s">
        <v>22</v>
      </c>
      <c r="D406" s="161">
        <v>0</v>
      </c>
      <c r="E406" s="153">
        <v>0</v>
      </c>
      <c r="F406" s="250"/>
      <c r="G406" s="33"/>
      <c r="H406" s="251"/>
    </row>
    <row r="407" spans="1:8" x14ac:dyDescent="0.25">
      <c r="A407" s="46" t="s">
        <v>639</v>
      </c>
      <c r="B407" s="90" t="s">
        <v>423</v>
      </c>
      <c r="C407" s="48" t="s">
        <v>22</v>
      </c>
      <c r="D407" s="161">
        <v>0</v>
      </c>
      <c r="E407" s="153">
        <v>0</v>
      </c>
      <c r="F407" s="250"/>
      <c r="G407" s="33"/>
      <c r="H407" s="251"/>
    </row>
    <row r="408" spans="1:8" x14ac:dyDescent="0.25">
      <c r="A408" s="46" t="s">
        <v>640</v>
      </c>
      <c r="B408" s="90" t="s">
        <v>425</v>
      </c>
      <c r="C408" s="48" t="s">
        <v>22</v>
      </c>
      <c r="D408" s="161">
        <v>0</v>
      </c>
      <c r="E408" s="153">
        <v>0</v>
      </c>
      <c r="F408" s="250"/>
      <c r="G408" s="33"/>
      <c r="H408" s="251"/>
    </row>
    <row r="409" spans="1:8" ht="30" x14ac:dyDescent="0.25">
      <c r="A409" s="46" t="s">
        <v>641</v>
      </c>
      <c r="B409" s="90" t="s">
        <v>428</v>
      </c>
      <c r="C409" s="48" t="s">
        <v>22</v>
      </c>
      <c r="D409" s="161">
        <v>0</v>
      </c>
      <c r="E409" s="153">
        <v>0</v>
      </c>
      <c r="F409" s="250"/>
      <c r="G409" s="33"/>
      <c r="H409" s="251"/>
    </row>
    <row r="410" spans="1:8" x14ac:dyDescent="0.25">
      <c r="A410" s="46" t="s">
        <v>642</v>
      </c>
      <c r="B410" s="97" t="s">
        <v>46</v>
      </c>
      <c r="C410" s="48" t="s">
        <v>22</v>
      </c>
      <c r="D410" s="161">
        <v>0</v>
      </c>
      <c r="E410" s="153">
        <v>0</v>
      </c>
      <c r="F410" s="250"/>
      <c r="G410" s="33"/>
      <c r="H410" s="251"/>
    </row>
    <row r="411" spans="1:8" x14ac:dyDescent="0.25">
      <c r="A411" s="46" t="s">
        <v>643</v>
      </c>
      <c r="B411" s="253" t="s">
        <v>48</v>
      </c>
      <c r="C411" s="48" t="s">
        <v>22</v>
      </c>
      <c r="D411" s="161">
        <v>0</v>
      </c>
      <c r="E411" s="153">
        <v>0</v>
      </c>
      <c r="F411" s="250"/>
      <c r="G411" s="33"/>
      <c r="H411" s="251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1"/>
    </row>
    <row r="413" spans="1:8" x14ac:dyDescent="0.25">
      <c r="A413" s="245" t="s">
        <v>646</v>
      </c>
      <c r="B413" s="245" t="s">
        <v>647</v>
      </c>
      <c r="C413" s="246" t="s">
        <v>22</v>
      </c>
      <c r="D413" s="309">
        <v>0</v>
      </c>
      <c r="E413" s="305">
        <v>0</v>
      </c>
      <c r="F413" s="247">
        <f t="shared" ref="F413" si="26">E413-D413</f>
        <v>0</v>
      </c>
      <c r="G413" s="254">
        <v>0</v>
      </c>
      <c r="H413" s="246"/>
    </row>
    <row r="414" spans="1:8" x14ac:dyDescent="0.25">
      <c r="A414" s="46" t="s">
        <v>648</v>
      </c>
      <c r="B414" s="90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1"/>
    </row>
    <row r="415" spans="1:8" ht="30" x14ac:dyDescent="0.25">
      <c r="A415" s="46" t="s">
        <v>649</v>
      </c>
      <c r="B415" s="90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1"/>
    </row>
    <row r="416" spans="1:8" ht="30" x14ac:dyDescent="0.25">
      <c r="A416" s="46" t="s">
        <v>650</v>
      </c>
      <c r="B416" s="90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1"/>
    </row>
    <row r="417" spans="1:10" ht="30" x14ac:dyDescent="0.25">
      <c r="A417" s="46" t="s">
        <v>651</v>
      </c>
      <c r="B417" s="90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1"/>
    </row>
    <row r="418" spans="1:10" x14ac:dyDescent="0.25">
      <c r="A418" s="46" t="s">
        <v>652</v>
      </c>
      <c r="B418" s="90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1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0">
        <v>0</v>
      </c>
      <c r="E419" s="308">
        <v>0</v>
      </c>
      <c r="F419" s="101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0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1"/>
    </row>
    <row r="421" spans="1:10" x14ac:dyDescent="0.25">
      <c r="A421" s="46" t="s">
        <v>655</v>
      </c>
      <c r="B421" s="90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1"/>
    </row>
    <row r="422" spans="1:10" x14ac:dyDescent="0.25">
      <c r="A422" s="46" t="s">
        <v>656</v>
      </c>
      <c r="B422" s="90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1"/>
    </row>
    <row r="423" spans="1:10" ht="30" x14ac:dyDescent="0.25">
      <c r="A423" s="46" t="s">
        <v>657</v>
      </c>
      <c r="B423" s="90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1"/>
    </row>
    <row r="424" spans="1:10" x14ac:dyDescent="0.25">
      <c r="A424" s="46" t="s">
        <v>658</v>
      </c>
      <c r="B424" s="253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1"/>
    </row>
    <row r="425" spans="1:10" x14ac:dyDescent="0.25">
      <c r="A425" s="46" t="s">
        <v>659</v>
      </c>
      <c r="B425" s="253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1"/>
    </row>
    <row r="426" spans="1:10" x14ac:dyDescent="0.25">
      <c r="A426" s="229" t="s">
        <v>33</v>
      </c>
      <c r="B426" s="229" t="s">
        <v>660</v>
      </c>
      <c r="C426" s="230" t="s">
        <v>22</v>
      </c>
      <c r="D426" s="126"/>
      <c r="E426" s="101"/>
      <c r="F426" s="189">
        <f t="shared" ref="F426" si="28">E426-D426</f>
        <v>0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f>D429</f>
        <v>0</v>
      </c>
      <c r="E427" s="153">
        <f>E429</f>
        <v>0</v>
      </c>
      <c r="F427" s="63"/>
      <c r="G427" s="33"/>
      <c r="H427" s="251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1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1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5">
        <v>0</v>
      </c>
      <c r="E430" s="247">
        <f t="shared" ref="E430" si="29">E440</f>
        <v>0</v>
      </c>
      <c r="F430" s="247">
        <f t="shared" ref="F430" si="30">E430-D430</f>
        <v>0</v>
      </c>
      <c r="G430" s="254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1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1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1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1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1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1"/>
    </row>
    <row r="437" spans="1:8" x14ac:dyDescent="0.25">
      <c r="A437" s="46" t="s">
        <v>672</v>
      </c>
      <c r="B437" s="90" t="s">
        <v>673</v>
      </c>
      <c r="C437" s="48" t="s">
        <v>22</v>
      </c>
      <c r="D437" s="161">
        <v>0</v>
      </c>
      <c r="E437" s="153">
        <v>0</v>
      </c>
      <c r="F437" s="250"/>
      <c r="G437" s="33"/>
      <c r="H437" s="251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0"/>
      <c r="G438" s="33"/>
      <c r="H438" s="251"/>
    </row>
    <row r="439" spans="1:8" ht="30" x14ac:dyDescent="0.25">
      <c r="A439" s="46" t="s">
        <v>674</v>
      </c>
      <c r="B439" s="90" t="s">
        <v>675</v>
      </c>
      <c r="C439" s="48" t="s">
        <v>22</v>
      </c>
      <c r="D439" s="161">
        <v>0</v>
      </c>
      <c r="E439" s="153">
        <v>0</v>
      </c>
      <c r="F439" s="250"/>
      <c r="G439" s="33"/>
      <c r="H439" s="251"/>
    </row>
    <row r="440" spans="1:8" x14ac:dyDescent="0.25">
      <c r="A440" s="229" t="s">
        <v>61</v>
      </c>
      <c r="B440" s="229" t="s">
        <v>676</v>
      </c>
      <c r="C440" s="230" t="s">
        <v>22</v>
      </c>
      <c r="D440" s="256">
        <v>0</v>
      </c>
      <c r="E440" s="101">
        <v>0</v>
      </c>
      <c r="F440" s="103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7" t="s">
        <v>677</v>
      </c>
      <c r="C441" s="48" t="s">
        <v>22</v>
      </c>
      <c r="D441" s="258"/>
      <c r="E441" s="259"/>
      <c r="F441" s="259"/>
      <c r="G441" s="298"/>
      <c r="H441" s="260"/>
    </row>
    <row r="442" spans="1:8" x14ac:dyDescent="0.25">
      <c r="A442" s="168" t="s">
        <v>120</v>
      </c>
      <c r="B442" s="169" t="s">
        <v>113</v>
      </c>
      <c r="C442" s="261" t="s">
        <v>229</v>
      </c>
      <c r="D442" s="262">
        <v>0</v>
      </c>
      <c r="E442" s="263">
        <v>0</v>
      </c>
      <c r="F442" s="264"/>
      <c r="G442" s="299"/>
      <c r="H442" s="265"/>
    </row>
    <row r="443" spans="1:8" ht="30" x14ac:dyDescent="0.25">
      <c r="A443" s="266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7"/>
      <c r="G443" s="300"/>
      <c r="H443" s="268"/>
    </row>
    <row r="444" spans="1:8" x14ac:dyDescent="0.25">
      <c r="A444" s="266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7"/>
      <c r="G444" s="300"/>
      <c r="H444" s="268"/>
    </row>
    <row r="445" spans="1:8" x14ac:dyDescent="0.25">
      <c r="A445" s="266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7"/>
      <c r="G445" s="300"/>
      <c r="H445" s="268"/>
    </row>
    <row r="446" spans="1:8" x14ac:dyDescent="0.25">
      <c r="A446" s="266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7"/>
      <c r="G446" s="300"/>
      <c r="H446" s="268"/>
    </row>
    <row r="447" spans="1:8" ht="30" x14ac:dyDescent="0.25">
      <c r="A447" s="266" t="s">
        <v>126</v>
      </c>
      <c r="B447" s="157" t="s">
        <v>683</v>
      </c>
      <c r="C447" s="269" t="s">
        <v>229</v>
      </c>
      <c r="D447" s="161">
        <v>0</v>
      </c>
      <c r="E447" s="153">
        <v>0</v>
      </c>
      <c r="F447" s="267"/>
      <c r="G447" s="300"/>
      <c r="H447" s="268"/>
    </row>
    <row r="448" spans="1:8" x14ac:dyDescent="0.25">
      <c r="A448" s="266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7"/>
      <c r="G448" s="300"/>
      <c r="H448" s="268"/>
    </row>
    <row r="449" spans="1:8" x14ac:dyDescent="0.25">
      <c r="A449" s="266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7"/>
      <c r="G449" s="300"/>
      <c r="H449" s="268"/>
    </row>
    <row r="450" spans="1:8" ht="16.5" thickBot="1" x14ac:dyDescent="0.3">
      <c r="A450" s="270" t="s">
        <v>688</v>
      </c>
      <c r="B450" s="271" t="s">
        <v>689</v>
      </c>
      <c r="C450" s="179" t="s">
        <v>22</v>
      </c>
      <c r="D450" s="163">
        <v>0</v>
      </c>
      <c r="E450" s="164">
        <v>0</v>
      </c>
      <c r="F450" s="272"/>
      <c r="G450" s="301"/>
      <c r="H450" s="273"/>
    </row>
    <row r="451" spans="1:8" x14ac:dyDescent="0.25">
      <c r="A451" s="16"/>
      <c r="B451" s="17"/>
      <c r="C451" s="18"/>
      <c r="D451" s="39"/>
      <c r="E451" s="40"/>
      <c r="F451" s="40"/>
      <c r="G451" s="302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2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2"/>
      <c r="H453" s="19"/>
    </row>
    <row r="454" spans="1:8" x14ac:dyDescent="0.25">
      <c r="A454" s="342" t="s">
        <v>691</v>
      </c>
      <c r="B454" s="342"/>
      <c r="C454" s="342"/>
      <c r="D454" s="342"/>
      <c r="E454" s="342"/>
      <c r="F454" s="342"/>
      <c r="G454" s="342"/>
      <c r="H454" s="342"/>
    </row>
    <row r="455" spans="1:8" x14ac:dyDescent="0.25">
      <c r="A455" s="342" t="s">
        <v>692</v>
      </c>
      <c r="B455" s="342"/>
      <c r="C455" s="342"/>
      <c r="D455" s="342"/>
      <c r="E455" s="342"/>
      <c r="F455" s="342"/>
      <c r="G455" s="342"/>
      <c r="H455" s="342"/>
    </row>
    <row r="456" spans="1:8" x14ac:dyDescent="0.25">
      <c r="A456" s="342" t="s">
        <v>693</v>
      </c>
      <c r="B456" s="342"/>
      <c r="C456" s="342"/>
      <c r="D456" s="342"/>
      <c r="E456" s="342"/>
      <c r="F456" s="342"/>
      <c r="G456" s="342"/>
      <c r="H456" s="342"/>
    </row>
    <row r="457" spans="1:8" x14ac:dyDescent="0.25">
      <c r="A457" s="343" t="s">
        <v>694</v>
      </c>
      <c r="B457" s="343"/>
      <c r="C457" s="343"/>
      <c r="D457" s="343"/>
      <c r="E457" s="343"/>
      <c r="F457" s="343"/>
      <c r="G457" s="343"/>
      <c r="H457" s="343"/>
    </row>
    <row r="458" spans="1:8" x14ac:dyDescent="0.25">
      <c r="A458" s="330" t="s">
        <v>695</v>
      </c>
      <c r="B458" s="330"/>
      <c r="C458" s="330"/>
      <c r="D458" s="330"/>
      <c r="E458" s="330"/>
      <c r="F458" s="330"/>
      <c r="G458" s="330"/>
      <c r="H458" s="330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2025-03-28T11:22:30Z</dcterms:modified>
</cp:coreProperties>
</file>