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Документы_предприятия\Правовое_управление\Карлина\Раскрытие информации\Планово-экономический отдел\2019\ОПХД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definedNames>
    <definedName name="_xlnm.Print_Area" localSheetId="0">Лист1!$A$1:$E$58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J39" i="1"/>
  <c r="H39" i="1"/>
  <c r="I37" i="1"/>
  <c r="J37" i="1"/>
  <c r="H37" i="1"/>
  <c r="H16" i="1" l="1"/>
  <c r="I16" i="1"/>
  <c r="J16" i="1"/>
  <c r="H17" i="1"/>
  <c r="I17" i="1"/>
  <c r="J17" i="1"/>
  <c r="J20" i="1"/>
  <c r="I20" i="1"/>
  <c r="H20" i="1"/>
  <c r="J19" i="1"/>
  <c r="I19" i="1"/>
  <c r="H19" i="1"/>
  <c r="K36" i="1"/>
  <c r="K37" i="1"/>
  <c r="K40" i="1"/>
  <c r="K41" i="1"/>
  <c r="K43" i="1"/>
  <c r="K44" i="1"/>
  <c r="K45" i="1"/>
  <c r="K46" i="1"/>
  <c r="K47" i="1"/>
  <c r="K48" i="1"/>
  <c r="K49" i="1"/>
  <c r="K50" i="1"/>
  <c r="K51" i="1"/>
  <c r="K52" i="1"/>
  <c r="K24" i="1"/>
  <c r="K25" i="1"/>
  <c r="K31" i="1"/>
  <c r="K21" i="1"/>
  <c r="K22" i="1"/>
  <c r="K30" i="1"/>
  <c r="K32" i="1"/>
  <c r="K33" i="1"/>
  <c r="K34" i="1"/>
  <c r="K27" i="1"/>
  <c r="K28" i="1"/>
  <c r="K29" i="1"/>
  <c r="K13" i="1"/>
  <c r="K14" i="1"/>
  <c r="J10" i="1"/>
  <c r="I10" i="1"/>
  <c r="H10" i="1"/>
  <c r="K11" i="1"/>
  <c r="K12" i="1"/>
  <c r="J26" i="1"/>
  <c r="I26" i="1"/>
  <c r="H26" i="1"/>
  <c r="J23" i="1"/>
  <c r="I23" i="1"/>
  <c r="H23" i="1"/>
  <c r="J9" i="1"/>
  <c r="I9" i="1"/>
  <c r="H9" i="1"/>
  <c r="J8" i="1"/>
  <c r="I8" i="1"/>
  <c r="H8" i="1"/>
  <c r="H42" i="1" s="1"/>
  <c r="H35" i="1" s="1"/>
  <c r="K8" i="1" l="1"/>
  <c r="J42" i="1"/>
  <c r="J35" i="1" s="1"/>
  <c r="I42" i="1"/>
  <c r="I35" i="1" s="1"/>
  <c r="K23" i="1"/>
  <c r="K26" i="1"/>
  <c r="K15" i="1"/>
  <c r="K19" i="1"/>
  <c r="K20" i="1"/>
  <c r="K17" i="1"/>
  <c r="K10" i="1"/>
  <c r="K18" i="1" l="1"/>
  <c r="K16" i="1"/>
  <c r="K38" i="1"/>
  <c r="K39" i="1" l="1"/>
  <c r="K42" i="1" l="1"/>
  <c r="K9" i="1"/>
  <c r="K35" i="1" l="1"/>
</calcChain>
</file>

<file path=xl/sharedStrings.xml><?xml version="1.0" encoding="utf-8"?>
<sst xmlns="http://schemas.openxmlformats.org/spreadsheetml/2006/main" count="143" uniqueCount="102">
  <si>
    <t>Параметры формы</t>
  </si>
  <si>
    <t>N п/п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</si>
  <si>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</si>
  <si>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</si>
  <si>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</si>
  <si>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</si>
  <si>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</si>
  <si>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Выручка от регулируемой деятельности по виду деятельности</t>
  </si>
  <si>
    <t>тыс. руб.</t>
  </si>
  <si>
    <t>Себестоимость производимых товаров (оказываемых услуг) по регулируемому виду деятельности, включая:</t>
  </si>
  <si>
    <t>- расходы на оплату холодной воды, приобретаемой у других организаций для последующей подачи потребителям</t>
  </si>
  <si>
    <t>- 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</si>
  <si>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</si>
  <si>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руб.</t>
  </si>
  <si>
    <t>Объем приобретения электрической энергии</t>
  </si>
  <si>
    <t>тыс. кВт·ч</t>
  </si>
  <si>
    <t>- расходы на химические реагенты, используемые в технологическом процессе</t>
  </si>
  <si>
    <t>- расходы на оплату труда и отчисления на социальные нужды основного производственного персонала, в том числе:</t>
  </si>
  <si>
    <t>- расходы на оплату труда основного производственного персонала</t>
  </si>
  <si>
    <t>- отчисления на социальные нужды основного производственного персонала</t>
  </si>
  <si>
    <t>- расходы на оплату труда и отчисления на социальные нужды административно-управленческого персонала, в том числе:</t>
  </si>
  <si>
    <t>- расходы на оплату труда административно-управленческого персонала</t>
  </si>
  <si>
    <t>- отчисления на социальные нужды административно-управленческого персонала</t>
  </si>
  <si>
    <t>- расходы на амортизацию основных производственных средств</t>
  </si>
  <si>
    <t>- расходы на аренду имущества, используемого для осуществления регулируемого вида деятельности</t>
  </si>
  <si>
    <t>- общепроизводственные расходы, в том числе:</t>
  </si>
  <si>
    <t>- расходы на текущий ремонт</t>
  </si>
  <si>
    <t>- расходы на капитальный ремонт</t>
  </si>
  <si>
    <t>- общехозяйственные расходы, в том числе:</t>
  </si>
  <si>
    <t>- расходы на капитальный и текущий ремонт основных производственных средств</t>
  </si>
  <si>
    <t>- прочие расходы, которые подлежат отнесению на регулируемые виды деятельности, в том числе:</t>
  </si>
  <si>
    <t>Чистая прибыль, полученная от регулируемого вида деятельности, в том числе:</t>
  </si>
  <si>
    <t>- размер расходования чистой прибыли на финансирование мероприятий, предусмотренных инвестиционной программой регулируемой организации</t>
  </si>
  <si>
    <t>Изменение стоимости основных фондов, в том числе:</t>
  </si>
  <si>
    <t>- изменение стоимости основных фондов за счет их ввода в эксплуатацию (вывода из эксплуатации)</t>
  </si>
  <si>
    <t>- изменение стоимости основных фондов за счет их ввода в эксплуатацию</t>
  </si>
  <si>
    <t>- изменение стоимости основных фондов за счет их вывода в эксплуатацию</t>
  </si>
  <si>
    <t>- изменение стоимости основных фондов за счет их переоценки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</si>
  <si>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</si>
  <si>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</si>
  <si>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-</t>
  </si>
  <si>
    <t>Объем поднятой воды</t>
  </si>
  <si>
    <t>тыс. куб. м</t>
  </si>
  <si>
    <t>Объем покупной воды</t>
  </si>
  <si>
    <t>Объем воды, пропущенной через очистные сооружения</t>
  </si>
  <si>
    <t>- объем отпущенной потребителям воды, определенный по приборам учета</t>
  </si>
  <si>
    <t>- объем отпущенной потребителям воды, определенный расчетным путем (по нормативам потребления)</t>
  </si>
  <si>
    <t>Потери воды в сетях</t>
  </si>
  <si>
    <t>%</t>
  </si>
  <si>
    <t>Среднесписочная численность основного производственного персонала</t>
  </si>
  <si>
    <t>человек</t>
  </si>
  <si>
    <t>Удельный расход электроэнергии на подачу воды в сеть</t>
  </si>
  <si>
    <t>тыс. кВт·ч или тыс. куб. м</t>
  </si>
  <si>
    <t>Расход воды на собственные нужды, в том числе:</t>
  </si>
  <si>
    <t>- расход воды на хозяйственно-бытовые нужды</t>
  </si>
  <si>
    <t>Показатель использования производственных объектов, в том числе:</t>
  </si>
  <si>
    <t>- производственный объект</t>
  </si>
  <si>
    <t>3.1.</t>
  </si>
  <si>
    <t>3.2.</t>
  </si>
  <si>
    <t>3.2.1.</t>
  </si>
  <si>
    <t>3.2.2.</t>
  </si>
  <si>
    <t>3.3.</t>
  </si>
  <si>
    <t>3.4.</t>
  </si>
  <si>
    <t>3.4.1.</t>
  </si>
  <si>
    <t>3.4.2.</t>
  </si>
  <si>
    <t>3.5.</t>
  </si>
  <si>
    <t>3.5.1.</t>
  </si>
  <si>
    <t>3.5.2.</t>
  </si>
  <si>
    <t>3.6.</t>
  </si>
  <si>
    <t>3.7.</t>
  </si>
  <si>
    <t>3.8.</t>
  </si>
  <si>
    <t>3.8.1.</t>
  </si>
  <si>
    <t>3.8.2.</t>
  </si>
  <si>
    <t>3.9.</t>
  </si>
  <si>
    <t>3.9.1.</t>
  </si>
  <si>
    <t>3.9.2.</t>
  </si>
  <si>
    <t>3.10.</t>
  </si>
  <si>
    <t>3.11.</t>
  </si>
  <si>
    <t>3.12.</t>
  </si>
  <si>
    <t>3.12.1.</t>
  </si>
  <si>
    <t>4.1.</t>
  </si>
  <si>
    <t>5.1.</t>
  </si>
  <si>
    <t>5.1.1.</t>
  </si>
  <si>
    <t>5.1.2.</t>
  </si>
  <si>
    <t>5.2.</t>
  </si>
  <si>
    <t>11.1.</t>
  </si>
  <si>
    <t>15.1.</t>
  </si>
  <si>
    <t>16.1.</t>
  </si>
  <si>
    <t>госпошлина</t>
  </si>
  <si>
    <t>3.12.2.</t>
  </si>
  <si>
    <t>материалы</t>
  </si>
  <si>
    <t>3.12.3.</t>
  </si>
  <si>
    <t>расходы на охрану труда прямого персонала</t>
  </si>
  <si>
    <t>Объем отпущенной потребителям воды, в том числе:*</t>
  </si>
  <si>
    <t>https://portal.eias.ru/Portal/DownloadPage.aspx?type=12&amp;guid=43330cd5-8c50-4533-9cd2-54ad8b2e3296</t>
  </si>
  <si>
    <t xml:space="preserve">БЕЛАЯ ДАЧА </t>
  </si>
  <si>
    <t>лзтк</t>
  </si>
  <si>
    <t>фондиталь</t>
  </si>
  <si>
    <t>примечание</t>
  </si>
  <si>
    <r>
      <t xml:space="preserve"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деятельности: </t>
    </r>
    <r>
      <rPr>
        <b/>
        <sz val="11"/>
        <color theme="1"/>
        <rFont val="Calibri"/>
        <family val="2"/>
        <charset val="204"/>
        <scheme val="minor"/>
      </rPr>
      <t>технологическое присоединение к сетям водоснабжения</t>
    </r>
    <r>
      <rPr>
        <sz val="11"/>
        <color theme="1"/>
        <rFont val="Calibri"/>
        <family val="2"/>
        <charset val="204"/>
        <scheme val="minor"/>
      </rPr>
      <t>)</t>
    </r>
  </si>
  <si>
    <t xml:space="preserve"> на финансирование строительства сетей в рамках договоров технологического подключения</t>
  </si>
  <si>
    <t>сумма стоимости основных средств, созданных в рамках договоров технологического подключения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</si>
</sst>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justify" vertic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164" fontId="0" fillId="0" borderId="0" xfId="0" applyNumberFormat="1"/>
    <xf numFmtId="2" fontId="0" fillId="0" borderId="0" xfId="0" applyNumberFormat="1"/>
    <xf numFmtId="164" fontId="0" fillId="0" borderId="1" xfId="0" applyNumberFormat="1" applyBorder="1" applyAlignment="1">
      <alignment vertical="center" wrapText="1"/>
    </xf>
    <xf numFmtId="2" fontId="0" fillId="0" borderId="1" xfId="0" applyNumberFormat="1" applyBorder="1"/>
    <xf numFmtId="0" fontId="0" fillId="0" borderId="1" xfId="0" applyBorder="1"/>
    <xf numFmtId="165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khvorykh\Documents\&#1061;&#1074;&#1086;&#1088;&#1099;&#1093;%20&#1057;\&#1092;&#1072;&#1082;&#1090;\2018&#1075;\2018&#1075;%20&#1089;&#1077;&#1073;&#1077;&#1089;&#1090;&#1086;&#1080;&#1084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"/>
      <sheetName val="20"/>
      <sheetName val="25+26 "/>
      <sheetName val="25 "/>
      <sheetName val="цех"/>
      <sheetName val="25 -цех"/>
      <sheetName val="26"/>
      <sheetName val="20 вод"/>
      <sheetName val="елец"/>
      <sheetName val="26 (елец)"/>
      <sheetName val="20 елец"/>
      <sheetName val="ЭЭ  "/>
      <sheetName val="20 ЭЭ "/>
      <sheetName val="25+26 э"/>
      <sheetName val="25 э"/>
      <sheetName val="26 э "/>
      <sheetName val="ТЭ"/>
      <sheetName val="20 ТЭ"/>
      <sheetName val="25+26тэ"/>
      <sheetName val="25 тэ"/>
      <sheetName val="цех ТЭ"/>
      <sheetName val="25-цех тэ"/>
      <sheetName val="26 тэ "/>
      <sheetName val="стоки "/>
      <sheetName val="20 СТОКИ "/>
      <sheetName val="25+26 стоки "/>
      <sheetName val="25 -цех сток "/>
      <sheetName val="26 стоки"/>
      <sheetName val="стоки  (2)"/>
      <sheetName val="20 СТОКИ  (2)"/>
      <sheetName val="25+26 стоки  (2)"/>
      <sheetName val="25 -цех сток  (2)"/>
      <sheetName val="26 стоки (2)"/>
      <sheetName val="ВОД"/>
      <sheetName val="20 ВОДА"/>
      <sheetName val="25+26вод "/>
      <sheetName val="25вод"/>
      <sheetName val="вод цех"/>
      <sheetName val="25-цех вод"/>
      <sheetName val="26вод"/>
      <sheetName val="лив"/>
      <sheetName val="20 лив"/>
      <sheetName val="25+26 лив"/>
      <sheetName val="25 стоки"/>
      <sheetName val="сток цех"/>
      <sheetName val="25 -цех лив"/>
      <sheetName val="26 лив"/>
      <sheetName val="лив (2)"/>
      <sheetName val="20 лив (2)"/>
      <sheetName val="25+26 лив (2)"/>
      <sheetName val="25 -цех лив (2)"/>
      <sheetName val="26 лив (2)"/>
      <sheetName val=" газ "/>
      <sheetName val="20 газ"/>
      <sheetName val="25+26 газ"/>
      <sheetName val="25 газ"/>
      <sheetName val="цехгаз"/>
      <sheetName val="25-цех газ"/>
      <sheetName val="26 газ"/>
      <sheetName val="20арен"/>
      <sheetName val="20пр"/>
      <sheetName val=" инф "/>
      <sheetName val="20 инфра"/>
      <sheetName val="25+26 инф "/>
      <sheetName val="25 инф"/>
      <sheetName val="26 инф "/>
      <sheetName val=" ТЕХнадз"/>
      <sheetName val="20 тех надз"/>
      <sheetName val="25+26 надз"/>
      <sheetName val="25 надз"/>
      <sheetName val="26 надз"/>
      <sheetName val=" тп  (ЭЭ)"/>
      <sheetName val="20 тех прис (ЭЭ)"/>
      <sheetName val="25+26 тп  ЭЭ)"/>
      <sheetName val="25 тп (ЭЭ)"/>
      <sheetName val="26 тп  (ЭЭ)"/>
      <sheetName val=" тп газ "/>
      <sheetName val="20 тех прис (газ)"/>
      <sheetName val="25+26 тп газ "/>
      <sheetName val="25 тп газ"/>
      <sheetName val="26 тп газ "/>
      <sheetName val=" тп  (тэ)"/>
      <sheetName val="20 тех прис (тэ)"/>
      <sheetName val="25+26 тп  (тэ)"/>
      <sheetName val="25 тп (тэ)"/>
      <sheetName val="26 тп  (тэ)"/>
      <sheetName val=" тп  (вод)"/>
      <sheetName val="20 тех прис (вод)"/>
      <sheetName val="25+26 тп  (вод)"/>
      <sheetName val="25 тп (вод)"/>
      <sheetName val="26 тп  (вод)"/>
      <sheetName val=" тп  (хб) "/>
      <sheetName val="20 тех прис (хб)"/>
      <sheetName val="25+26 тп  (хб)"/>
      <sheetName val="25 тп (хб)"/>
      <sheetName val="26 тп  (хб)"/>
      <sheetName val=" тп  (лив)"/>
      <sheetName val="20 тех прис (лив)"/>
      <sheetName val="25+26 тп  (лив)"/>
      <sheetName val="25 тп (лив)"/>
      <sheetName val="26 тп  (лив)"/>
      <sheetName val=" тп  (лив оч) "/>
      <sheetName val="20 тех прис (лив оч)"/>
      <sheetName val="25+26 тп  (лив оч)"/>
      <sheetName val="25 тп (лив оч)"/>
      <sheetName val="26 тп  (лив оч)"/>
      <sheetName val="СЕБ проверка"/>
      <sheetName val="свод зак"/>
      <sheetName val="20зак"/>
      <sheetName val="25 зак"/>
      <sheetName val="26 зак"/>
      <sheetName val="свод инфра"/>
      <sheetName val="20инфра"/>
      <sheetName val="25инфра"/>
      <sheetName val="26инфра"/>
      <sheetName val="свод авто"/>
      <sheetName val="20 янв"/>
      <sheetName val="20ф"/>
      <sheetName val="20 март на 7.04"/>
      <sheetName val="форма"/>
      <sheetName val=" апр19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5">
          <cell r="E5">
            <v>120766.40000000002</v>
          </cell>
          <cell r="J5">
            <v>513388.21</v>
          </cell>
          <cell r="L5">
            <v>108412.35000000003</v>
          </cell>
        </row>
      </sheetData>
      <sheetData sheetId="87">
        <row r="14">
          <cell r="E14">
            <v>9711.0300000000007</v>
          </cell>
          <cell r="J14">
            <v>770.28</v>
          </cell>
          <cell r="L14">
            <v>770.28</v>
          </cell>
        </row>
        <row r="100">
          <cell r="E100">
            <v>11032.12</v>
          </cell>
          <cell r="J100">
            <v>64974.03</v>
          </cell>
          <cell r="L100">
            <v>11467.94</v>
          </cell>
        </row>
        <row r="101">
          <cell r="E101">
            <v>3353.77</v>
          </cell>
          <cell r="J101">
            <v>19752.12</v>
          </cell>
          <cell r="L101">
            <v>3486.25</v>
          </cell>
        </row>
      </sheetData>
      <sheetData sheetId="88">
        <row r="100">
          <cell r="E100">
            <v>27985.697188761227</v>
          </cell>
          <cell r="J100">
            <v>170815.4174717236</v>
          </cell>
          <cell r="L100">
            <v>24653.344531424089</v>
          </cell>
        </row>
        <row r="101">
          <cell r="E101">
            <v>8495.168835699269</v>
          </cell>
          <cell r="J101">
            <v>52650.610043802299</v>
          </cell>
          <cell r="L101">
            <v>7386.4815454336176</v>
          </cell>
        </row>
      </sheetData>
      <sheetData sheetId="89">
        <row r="5">
          <cell r="E5">
            <v>61953.510000000017</v>
          </cell>
          <cell r="J5">
            <v>249525.80000000005</v>
          </cell>
          <cell r="L5">
            <v>59904.450000000004</v>
          </cell>
        </row>
        <row r="100">
          <cell r="E100">
            <v>12111.805629206021</v>
          </cell>
          <cell r="J100">
            <v>70757.976447670226</v>
          </cell>
          <cell r="L100">
            <v>10105.532147447568</v>
          </cell>
        </row>
        <row r="101">
          <cell r="E101">
            <v>3672.8612768729258</v>
          </cell>
          <cell r="J101">
            <v>21404.175517851567</v>
          </cell>
          <cell r="L101">
            <v>3064.9744929621784</v>
          </cell>
        </row>
      </sheetData>
      <sheetData sheetId="90">
        <row r="5">
          <cell r="E5">
            <v>34715.97</v>
          </cell>
          <cell r="J5">
            <v>178365.98</v>
          </cell>
          <cell r="L5">
            <v>32783.43</v>
          </cell>
        </row>
        <row r="100">
          <cell r="E100">
            <v>15873.891559555206</v>
          </cell>
          <cell r="J100">
            <v>100057.44102405338</v>
          </cell>
          <cell r="L100">
            <v>14547.812383976521</v>
          </cell>
        </row>
        <row r="101">
          <cell r="E101">
            <v>4822.3075588263437</v>
          </cell>
          <cell r="J101">
            <v>31246.434525950732</v>
          </cell>
          <cell r="L101">
            <v>4321.5070524714392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abSelected="1" view="pageBreakPreview" topLeftCell="A16" zoomScale="60" zoomScaleNormal="100" workbookViewId="0">
      <selection activeCell="Y16" sqref="Y16"/>
    </sheetView>
  </sheetViews>
  <sheetFormatPr defaultRowHeight="15" x14ac:dyDescent="0.25"/>
  <cols>
    <col min="1" max="1" width="10.85546875" customWidth="1"/>
    <col min="2" max="2" width="57.140625" customWidth="1"/>
    <col min="3" max="3" width="15.140625" customWidth="1"/>
    <col min="4" max="4" width="24.28515625" customWidth="1"/>
    <col min="5" max="5" width="16.28515625" customWidth="1"/>
    <col min="6" max="6" width="9.140625" customWidth="1"/>
    <col min="8" max="11" width="0" hidden="1" customWidth="1"/>
  </cols>
  <sheetData>
    <row r="2" spans="1:11" x14ac:dyDescent="0.25">
      <c r="A2" s="1"/>
    </row>
    <row r="3" spans="1:11" ht="44.25" customHeight="1" x14ac:dyDescent="0.25">
      <c r="A3" s="28" t="s">
        <v>99</v>
      </c>
      <c r="B3" s="28"/>
      <c r="C3" s="28"/>
      <c r="D3" s="28"/>
    </row>
    <row r="5" spans="1:11" ht="15" customHeight="1" x14ac:dyDescent="0.25">
      <c r="A5" s="23" t="s">
        <v>0</v>
      </c>
      <c r="B5" s="23"/>
      <c r="C5" s="23"/>
      <c r="D5" s="23"/>
      <c r="E5" s="17"/>
    </row>
    <row r="6" spans="1:11" ht="30" x14ac:dyDescent="0.25">
      <c r="A6" s="5" t="s">
        <v>1</v>
      </c>
      <c r="B6" s="5" t="s">
        <v>2</v>
      </c>
      <c r="C6" s="5" t="s">
        <v>3</v>
      </c>
      <c r="D6" s="5" t="s">
        <v>4</v>
      </c>
      <c r="E6" s="19" t="s">
        <v>98</v>
      </c>
      <c r="H6" t="s">
        <v>95</v>
      </c>
      <c r="I6" t="s">
        <v>96</v>
      </c>
      <c r="J6" t="s">
        <v>97</v>
      </c>
    </row>
    <row r="7" spans="1:11" ht="30" x14ac:dyDescent="0.25">
      <c r="A7" s="5">
        <v>1</v>
      </c>
      <c r="B7" s="3" t="s">
        <v>5</v>
      </c>
      <c r="C7" s="5" t="s">
        <v>6</v>
      </c>
      <c r="D7" s="12">
        <v>43553</v>
      </c>
      <c r="E7" s="17"/>
    </row>
    <row r="8" spans="1:11" ht="30" x14ac:dyDescent="0.25">
      <c r="A8" s="5">
        <v>2</v>
      </c>
      <c r="B8" s="3" t="s">
        <v>7</v>
      </c>
      <c r="C8" s="5" t="s">
        <v>8</v>
      </c>
      <c r="D8" s="15">
        <v>4668.7238898305086</v>
      </c>
      <c r="E8" s="17"/>
      <c r="H8">
        <f>4183.12124/1.18</f>
        <v>3545.0180000000005</v>
      </c>
      <c r="I8" s="13">
        <f>1197.67292/1.18</f>
        <v>1014.9770508474577</v>
      </c>
      <c r="J8" s="13">
        <f>128.30003/1.18</f>
        <v>108.72883898305085</v>
      </c>
      <c r="K8" s="13">
        <f>D8-H8-I8-J8</f>
        <v>-4.2632564145606011E-13</v>
      </c>
    </row>
    <row r="9" spans="1:11" ht="30" x14ac:dyDescent="0.25">
      <c r="A9" s="5">
        <v>3</v>
      </c>
      <c r="B9" s="3" t="s">
        <v>9</v>
      </c>
      <c r="C9" s="5" t="s">
        <v>8</v>
      </c>
      <c r="D9" s="18">
        <v>742.56695999999999</v>
      </c>
      <c r="E9" s="17"/>
      <c r="F9" s="4"/>
      <c r="H9" s="13">
        <f>'[1] тп  (вод)'!$E$5/1000</f>
        <v>120.76640000000002</v>
      </c>
      <c r="I9" s="13">
        <f>'[1] тп  (вод)'!$J$5/1000</f>
        <v>513.38821000000007</v>
      </c>
      <c r="J9" s="13">
        <f>'[1] тп  (вод)'!$L$5/1000</f>
        <v>108.41235000000003</v>
      </c>
      <c r="K9" s="13">
        <f>D9-H9-I9-J9</f>
        <v>0</v>
      </c>
    </row>
    <row r="10" spans="1:11" ht="45" x14ac:dyDescent="0.25">
      <c r="A10" s="7" t="s">
        <v>57</v>
      </c>
      <c r="B10" s="3" t="s">
        <v>10</v>
      </c>
      <c r="C10" s="5" t="s">
        <v>8</v>
      </c>
      <c r="D10" s="6">
        <v>11.25159</v>
      </c>
      <c r="E10" s="17"/>
      <c r="H10">
        <f>'[1]20 тех прис (вод)'!$E$14/1000</f>
        <v>9.7110300000000009</v>
      </c>
      <c r="I10">
        <f>'[1]20 тех прис (вод)'!$J$14/1000</f>
        <v>0.77027999999999996</v>
      </c>
      <c r="J10">
        <f>'[1]20 тех прис (вод)'!$L$14/1000</f>
        <v>0.77027999999999996</v>
      </c>
      <c r="K10" s="13">
        <f>D10-H10-I10-J10</f>
        <v>0</v>
      </c>
    </row>
    <row r="11" spans="1:11" ht="36" customHeight="1" x14ac:dyDescent="0.25">
      <c r="A11" s="7" t="s">
        <v>58</v>
      </c>
      <c r="B11" s="3" t="s">
        <v>11</v>
      </c>
      <c r="C11" s="5" t="s">
        <v>8</v>
      </c>
      <c r="D11" s="6">
        <v>0</v>
      </c>
      <c r="E11" s="17"/>
      <c r="K11" s="13">
        <f>D11-H11-I11-J11</f>
        <v>0</v>
      </c>
    </row>
    <row r="12" spans="1:11" x14ac:dyDescent="0.25">
      <c r="A12" s="8" t="s">
        <v>59</v>
      </c>
      <c r="B12" s="3" t="s">
        <v>12</v>
      </c>
      <c r="C12" s="5" t="s">
        <v>13</v>
      </c>
      <c r="D12" s="6">
        <v>0</v>
      </c>
      <c r="E12" s="17"/>
      <c r="K12" s="13">
        <f>D12-H12-I12-J12</f>
        <v>0</v>
      </c>
    </row>
    <row r="13" spans="1:11" x14ac:dyDescent="0.25">
      <c r="A13" s="8" t="s">
        <v>60</v>
      </c>
      <c r="B13" s="3" t="s">
        <v>14</v>
      </c>
      <c r="C13" s="5" t="s">
        <v>15</v>
      </c>
      <c r="D13" s="6">
        <v>0</v>
      </c>
      <c r="E13" s="17"/>
      <c r="K13" s="13">
        <f>D13-H13-I13-J13</f>
        <v>0</v>
      </c>
    </row>
    <row r="14" spans="1:11" ht="30" x14ac:dyDescent="0.25">
      <c r="A14" s="7" t="s">
        <v>61</v>
      </c>
      <c r="B14" s="3" t="s">
        <v>16</v>
      </c>
      <c r="C14" s="5" t="s">
        <v>8</v>
      </c>
      <c r="D14" s="6">
        <v>0</v>
      </c>
      <c r="E14" s="17"/>
      <c r="K14" s="13">
        <f>D14-H14-I14-J14</f>
        <v>0</v>
      </c>
    </row>
    <row r="15" spans="1:11" ht="45" x14ac:dyDescent="0.25">
      <c r="A15" s="7" t="s">
        <v>62</v>
      </c>
      <c r="B15" s="3" t="s">
        <v>17</v>
      </c>
      <c r="C15" s="5" t="s">
        <v>8</v>
      </c>
      <c r="D15" s="6">
        <v>114.06623</v>
      </c>
      <c r="E15" s="17"/>
      <c r="H15" s="4"/>
      <c r="I15" s="4"/>
      <c r="J15" s="4"/>
      <c r="K15" s="13">
        <f>D15-H15-I15-J15</f>
        <v>114.06623</v>
      </c>
    </row>
    <row r="16" spans="1:11" ht="30" x14ac:dyDescent="0.25">
      <c r="A16" s="8" t="s">
        <v>63</v>
      </c>
      <c r="B16" s="3" t="s">
        <v>18</v>
      </c>
      <c r="C16" s="5" t="s">
        <v>8</v>
      </c>
      <c r="D16" s="6">
        <v>87.474090000000004</v>
      </c>
      <c r="E16" s="17"/>
      <c r="H16" s="4">
        <f>'[1]20 тех прис (вод)'!$E$100/1000</f>
        <v>11.032120000000001</v>
      </c>
      <c r="I16" s="4">
        <f>'[1]20 тех прис (вод)'!$J$100/1000</f>
        <v>64.974029999999999</v>
      </c>
      <c r="J16" s="4">
        <f>'[1]20 тех прис (вод)'!$L$100/1000</f>
        <v>11.46794</v>
      </c>
      <c r="K16" s="13">
        <f>D16-H16-I16-J16</f>
        <v>0</v>
      </c>
    </row>
    <row r="17" spans="1:11" ht="30" x14ac:dyDescent="0.25">
      <c r="A17" s="8" t="s">
        <v>64</v>
      </c>
      <c r="B17" s="3" t="s">
        <v>19</v>
      </c>
      <c r="C17" s="5" t="s">
        <v>8</v>
      </c>
      <c r="D17" s="6">
        <v>26.592140000000001</v>
      </c>
      <c r="E17" s="17"/>
      <c r="H17" s="4">
        <f>'[1]20 тех прис (вод)'!$E$101/1000</f>
        <v>3.3537699999999999</v>
      </c>
      <c r="I17" s="4">
        <f>'[1]20 тех прис (вод)'!$J$101/1000</f>
        <v>19.752119999999998</v>
      </c>
      <c r="J17" s="4">
        <f>'[1]20 тех прис (вод)'!$L$101/1000</f>
        <v>3.4862500000000001</v>
      </c>
      <c r="K17" s="13">
        <f>D17-H17-I17-J17</f>
        <v>0</v>
      </c>
    </row>
    <row r="18" spans="1:11" ht="45" x14ac:dyDescent="0.25">
      <c r="A18" s="7" t="s">
        <v>65</v>
      </c>
      <c r="B18" s="3" t="s">
        <v>20</v>
      </c>
      <c r="C18" s="5" t="s">
        <v>8</v>
      </c>
      <c r="D18" s="6">
        <v>291.98671961684408</v>
      </c>
      <c r="E18" s="17"/>
      <c r="H18" s="4"/>
      <c r="I18" s="4"/>
      <c r="J18" s="4"/>
      <c r="K18" s="13">
        <f>D18-H18-I18-J18</f>
        <v>291.98671961684408</v>
      </c>
    </row>
    <row r="19" spans="1:11" ht="30" x14ac:dyDescent="0.25">
      <c r="A19" s="8" t="s">
        <v>66</v>
      </c>
      <c r="B19" s="3" t="s">
        <v>21</v>
      </c>
      <c r="C19" s="5" t="s">
        <v>8</v>
      </c>
      <c r="D19" s="6">
        <v>223.45445919190894</v>
      </c>
      <c r="E19" s="17"/>
      <c r="H19" s="4">
        <f>'[1]25+26 тп  (вод)'!$E$100/1000</f>
        <v>27.985697188761229</v>
      </c>
      <c r="I19" s="4">
        <f>'[1]25+26 тп  (вод)'!$J$100/1000</f>
        <v>170.81541747172361</v>
      </c>
      <c r="J19" s="4">
        <f>'[1]25+26 тп  (вод)'!$L$100/1000</f>
        <v>24.653344531424089</v>
      </c>
      <c r="K19" s="13">
        <f>D19-H19-I19-J19</f>
        <v>0</v>
      </c>
    </row>
    <row r="20" spans="1:11" ht="30" x14ac:dyDescent="0.25">
      <c r="A20" s="8" t="s">
        <v>67</v>
      </c>
      <c r="B20" s="3" t="s">
        <v>22</v>
      </c>
      <c r="C20" s="5" t="s">
        <v>8</v>
      </c>
      <c r="D20" s="6">
        <v>68.532260424935174</v>
      </c>
      <c r="E20" s="17"/>
      <c r="H20" s="4">
        <f>'[1]25+26 тп  (вод)'!$E$101/1000</f>
        <v>8.4951688356992694</v>
      </c>
      <c r="I20" s="4">
        <f>'[1]25+26 тп  (вод)'!$J$101/1000</f>
        <v>52.650610043802295</v>
      </c>
      <c r="J20" s="4">
        <f>'[1]25+26 тп  (вод)'!$L$101/1000</f>
        <v>7.3864815454336172</v>
      </c>
      <c r="K20" s="13">
        <f>D20-H20-I20-J20</f>
        <v>0</v>
      </c>
    </row>
    <row r="21" spans="1:11" ht="30" x14ac:dyDescent="0.25">
      <c r="A21" s="7" t="s">
        <v>68</v>
      </c>
      <c r="B21" s="3" t="s">
        <v>23</v>
      </c>
      <c r="C21" s="5" t="s">
        <v>8</v>
      </c>
      <c r="D21" s="6">
        <v>0</v>
      </c>
      <c r="E21" s="17"/>
      <c r="K21" s="13">
        <f>D21-H21-I21-J21</f>
        <v>0</v>
      </c>
    </row>
    <row r="22" spans="1:11" ht="30" x14ac:dyDescent="0.25">
      <c r="A22" s="7" t="s">
        <v>69</v>
      </c>
      <c r="B22" s="3" t="s">
        <v>24</v>
      </c>
      <c r="C22" s="5" t="s">
        <v>8</v>
      </c>
      <c r="D22" s="6">
        <v>0</v>
      </c>
      <c r="E22" s="17"/>
      <c r="K22" s="13">
        <f>D22-H22-I22-J22</f>
        <v>0</v>
      </c>
    </row>
    <row r="23" spans="1:11" x14ac:dyDescent="0.25">
      <c r="A23" s="7" t="s">
        <v>70</v>
      </c>
      <c r="B23" s="3" t="s">
        <v>25</v>
      </c>
      <c r="C23" s="5" t="s">
        <v>8</v>
      </c>
      <c r="D23" s="16">
        <v>250.26643448798956</v>
      </c>
      <c r="E23" s="17"/>
      <c r="H23" s="14">
        <f>'[1]25 тп (вод)'!$E$5/1000-'[1]25 тп (вод)'!$E$100/1000-'[1]25 тп (вод)'!$E$101/1000</f>
        <v>46.168843093921069</v>
      </c>
      <c r="I23" s="14">
        <f>'[1]25 тп (вод)'!$J$5/1000-'[1]25 тп (вод)'!$J$100/1000-'[1]25 тп (вод)'!$J$101/1000</f>
        <v>157.36364803447827</v>
      </c>
      <c r="J23" s="14">
        <f>'[1]25 тп (вод)'!$L$5/1000-'[1]25 тп (вод)'!$L$100/1000-'[1]25 тп (вод)'!$L$101/1000</f>
        <v>46.733943359590256</v>
      </c>
      <c r="K23" s="13">
        <f>D23-H23-I23-J23</f>
        <v>0</v>
      </c>
    </row>
    <row r="24" spans="1:11" x14ac:dyDescent="0.25">
      <c r="A24" s="8" t="s">
        <v>71</v>
      </c>
      <c r="B24" s="3" t="s">
        <v>26</v>
      </c>
      <c r="C24" s="5" t="s">
        <v>8</v>
      </c>
      <c r="D24" s="17"/>
      <c r="E24" s="17"/>
      <c r="K24" s="13">
        <f>D24-H24-I24-J24</f>
        <v>0</v>
      </c>
    </row>
    <row r="25" spans="1:11" x14ac:dyDescent="0.25">
      <c r="A25" s="8" t="s">
        <v>72</v>
      </c>
      <c r="B25" s="3" t="s">
        <v>27</v>
      </c>
      <c r="C25" s="5" t="s">
        <v>8</v>
      </c>
      <c r="D25" s="17"/>
      <c r="E25" s="17"/>
      <c r="K25" s="13">
        <f>D25-H25-I25-J25</f>
        <v>0</v>
      </c>
    </row>
    <row r="26" spans="1:11" x14ac:dyDescent="0.25">
      <c r="A26" s="7" t="s">
        <v>73</v>
      </c>
      <c r="B26" s="3" t="s">
        <v>28</v>
      </c>
      <c r="C26" s="5" t="s">
        <v>8</v>
      </c>
      <c r="D26" s="16">
        <v>74.995985895166385</v>
      </c>
      <c r="E26" s="17"/>
      <c r="H26" s="14">
        <f>'[1]26 тп  (вод)'!$E$5/1000-'[1]26 тп  (вод)'!$E$100/1000-'[1]26 тп  (вод)'!$E$101/1000</f>
        <v>14.019770881618451</v>
      </c>
      <c r="I26" s="14">
        <f>'[1]26 тп  (вод)'!$J$5/1000-'[1]26 тп  (вод)'!$J$100/1000-'[1]26 тп  (вод)'!$J$101/1000</f>
        <v>47.0621044499959</v>
      </c>
      <c r="J26" s="14">
        <f>'[1]26 тп  (вод)'!$L$5/1000-'[1]26 тп  (вод)'!$L$100/1000-'[1]26 тп  (вод)'!$L$101/1000</f>
        <v>13.914110563552043</v>
      </c>
      <c r="K26" s="13">
        <f>D26-H26-I26-J26</f>
        <v>0</v>
      </c>
    </row>
    <row r="27" spans="1:11" x14ac:dyDescent="0.25">
      <c r="A27" s="8" t="s">
        <v>74</v>
      </c>
      <c r="B27" s="3" t="s">
        <v>26</v>
      </c>
      <c r="C27" s="5" t="s">
        <v>8</v>
      </c>
      <c r="D27" s="6">
        <v>0</v>
      </c>
      <c r="E27" s="17"/>
      <c r="K27" s="13">
        <f>D27-H27-I27-J27</f>
        <v>0</v>
      </c>
    </row>
    <row r="28" spans="1:11" x14ac:dyDescent="0.25">
      <c r="A28" s="8" t="s">
        <v>75</v>
      </c>
      <c r="B28" s="3" t="s">
        <v>27</v>
      </c>
      <c r="C28" s="5" t="s">
        <v>8</v>
      </c>
      <c r="D28" s="6">
        <v>0</v>
      </c>
      <c r="E28" s="17"/>
      <c r="K28" s="13">
        <f>D28-H28-I28-J28</f>
        <v>0</v>
      </c>
    </row>
    <row r="29" spans="1:11" ht="30" x14ac:dyDescent="0.25">
      <c r="A29" s="7" t="s">
        <v>76</v>
      </c>
      <c r="B29" s="3" t="s">
        <v>29</v>
      </c>
      <c r="C29" s="5" t="s">
        <v>8</v>
      </c>
      <c r="D29" s="6">
        <v>0</v>
      </c>
      <c r="E29" s="17"/>
      <c r="K29" s="13">
        <f>D29-H29-I29-J29</f>
        <v>0</v>
      </c>
    </row>
    <row r="30" spans="1:11" x14ac:dyDescent="0.25">
      <c r="A30" s="7" t="s">
        <v>77</v>
      </c>
      <c r="B30" s="3"/>
      <c r="C30" s="5" t="s">
        <v>8</v>
      </c>
      <c r="D30" s="6">
        <v>0</v>
      </c>
      <c r="E30" s="17"/>
      <c r="K30" s="13">
        <f>D30-H30-I30-J30</f>
        <v>0</v>
      </c>
    </row>
    <row r="31" spans="1:11" ht="33" customHeight="1" x14ac:dyDescent="0.25">
      <c r="A31" s="7" t="s">
        <v>78</v>
      </c>
      <c r="B31" s="3" t="s">
        <v>30</v>
      </c>
      <c r="C31" s="5" t="s">
        <v>8</v>
      </c>
      <c r="D31" s="6">
        <v>0</v>
      </c>
      <c r="E31" s="17"/>
      <c r="H31" s="6"/>
      <c r="I31" s="6"/>
      <c r="J31" s="6"/>
      <c r="K31" s="13">
        <f>D31-H31-I31-J31</f>
        <v>0</v>
      </c>
    </row>
    <row r="32" spans="1:11" ht="24.75" customHeight="1" x14ac:dyDescent="0.25">
      <c r="A32" s="2" t="s">
        <v>79</v>
      </c>
      <c r="B32" s="3" t="s">
        <v>88</v>
      </c>
      <c r="C32" s="3" t="s">
        <v>8</v>
      </c>
      <c r="D32" s="6">
        <v>0</v>
      </c>
      <c r="E32" s="17"/>
      <c r="K32" s="13">
        <f>D32-H32-I32-J32</f>
        <v>0</v>
      </c>
    </row>
    <row r="33" spans="1:11" ht="33.75" customHeight="1" x14ac:dyDescent="0.25">
      <c r="A33" s="2" t="s">
        <v>89</v>
      </c>
      <c r="B33" s="3" t="s">
        <v>90</v>
      </c>
      <c r="C33" s="3"/>
      <c r="D33" s="6">
        <v>0</v>
      </c>
      <c r="E33" s="17"/>
      <c r="K33" s="13">
        <f>D33-H33-I33-J33</f>
        <v>0</v>
      </c>
    </row>
    <row r="34" spans="1:11" x14ac:dyDescent="0.25">
      <c r="A34" s="2" t="s">
        <v>91</v>
      </c>
      <c r="B34" s="3" t="s">
        <v>92</v>
      </c>
      <c r="C34" s="3"/>
      <c r="D34" s="6">
        <v>0</v>
      </c>
      <c r="E34" s="17"/>
      <c r="K34" s="13">
        <f>D34-H34-I34-J34</f>
        <v>0</v>
      </c>
    </row>
    <row r="35" spans="1:11" ht="64.5" customHeight="1" x14ac:dyDescent="0.25">
      <c r="A35" s="5">
        <v>4</v>
      </c>
      <c r="B35" s="3" t="s">
        <v>31</v>
      </c>
      <c r="C35" s="5" t="s">
        <v>8</v>
      </c>
      <c r="D35" s="11">
        <v>3140.9255438644068</v>
      </c>
      <c r="E35" s="20" t="s">
        <v>100</v>
      </c>
      <c r="H35" s="11">
        <f>H42-H42*0.2</f>
        <v>2739.4012800000005</v>
      </c>
      <c r="I35" s="11">
        <f t="shared" ref="I35:J35" si="0">I42-I42*0.2</f>
        <v>401.27107267796612</v>
      </c>
      <c r="J35" s="11">
        <f t="shared" si="0"/>
        <v>0.25319118644065386</v>
      </c>
      <c r="K35" s="13">
        <f>D35-H35-I35-J35</f>
        <v>-4.7750692289127983E-13</v>
      </c>
    </row>
    <row r="36" spans="1:11" ht="45" x14ac:dyDescent="0.25">
      <c r="A36" s="7" t="s">
        <v>80</v>
      </c>
      <c r="B36" s="3" t="s">
        <v>32</v>
      </c>
      <c r="C36" s="5" t="s">
        <v>8</v>
      </c>
      <c r="D36" s="3">
        <v>0</v>
      </c>
      <c r="E36" s="17"/>
      <c r="K36" s="13">
        <f>D36-H36-I36-J36</f>
        <v>0</v>
      </c>
    </row>
    <row r="37" spans="1:11" ht="19.5" customHeight="1" x14ac:dyDescent="0.25">
      <c r="A37" s="5">
        <v>5</v>
      </c>
      <c r="B37" s="3" t="s">
        <v>33</v>
      </c>
      <c r="C37" s="5" t="s">
        <v>8</v>
      </c>
      <c r="D37" s="6">
        <v>3512.3237300000001</v>
      </c>
      <c r="E37" s="25" t="s">
        <v>101</v>
      </c>
      <c r="H37" s="14">
        <f>H38</f>
        <v>2461.9326799999999</v>
      </c>
      <c r="I37" s="14">
        <f t="shared" ref="I37:J37" si="1">I38</f>
        <v>689.09405000000004</v>
      </c>
      <c r="J37" s="14">
        <f t="shared" si="1"/>
        <v>361.29700000000003</v>
      </c>
      <c r="K37" s="13">
        <f>D37-H37-I37-J37</f>
        <v>0</v>
      </c>
    </row>
    <row r="38" spans="1:11" ht="30" customHeight="1" x14ac:dyDescent="0.25">
      <c r="A38" s="7" t="s">
        <v>81</v>
      </c>
      <c r="B38" s="3" t="s">
        <v>34</v>
      </c>
      <c r="C38" s="5" t="s">
        <v>8</v>
      </c>
      <c r="D38" s="6">
        <v>3512.3237300000001</v>
      </c>
      <c r="E38" s="26"/>
      <c r="H38" s="6">
        <v>2461.9326799999999</v>
      </c>
      <c r="I38" s="6">
        <v>689.09405000000004</v>
      </c>
      <c r="J38" s="6">
        <v>361.29700000000003</v>
      </c>
      <c r="K38" s="13">
        <f>D38-H38-I38-J38</f>
        <v>0</v>
      </c>
    </row>
    <row r="39" spans="1:11" ht="36.75" customHeight="1" x14ac:dyDescent="0.25">
      <c r="A39" s="8" t="s">
        <v>82</v>
      </c>
      <c r="B39" s="3" t="s">
        <v>35</v>
      </c>
      <c r="C39" s="5" t="s">
        <v>8</v>
      </c>
      <c r="D39" s="6">
        <v>3512.3237300000001</v>
      </c>
      <c r="E39" s="27"/>
      <c r="H39" s="14">
        <f>H38</f>
        <v>2461.9326799999999</v>
      </c>
      <c r="I39" s="14">
        <f t="shared" ref="I39:J39" si="2">I38</f>
        <v>689.09405000000004</v>
      </c>
      <c r="J39" s="14">
        <f t="shared" si="2"/>
        <v>361.29700000000003</v>
      </c>
      <c r="K39" s="13">
        <f>D39-H39-I39-J39</f>
        <v>0</v>
      </c>
    </row>
    <row r="40" spans="1:11" ht="28.5" customHeight="1" x14ac:dyDescent="0.25">
      <c r="A40" s="8" t="s">
        <v>83</v>
      </c>
      <c r="B40" s="3" t="s">
        <v>36</v>
      </c>
      <c r="C40" s="5" t="s">
        <v>8</v>
      </c>
      <c r="D40" s="3">
        <v>0</v>
      </c>
      <c r="E40" s="17"/>
      <c r="H40" s="6"/>
      <c r="I40" s="6"/>
      <c r="J40" s="6"/>
      <c r="K40" s="13">
        <f>D40-H40-I40-J40</f>
        <v>0</v>
      </c>
    </row>
    <row r="41" spans="1:11" ht="30" x14ac:dyDescent="0.25">
      <c r="A41" s="7" t="s">
        <v>84</v>
      </c>
      <c r="B41" s="3" t="s">
        <v>37</v>
      </c>
      <c r="C41" s="5" t="s">
        <v>8</v>
      </c>
      <c r="D41" s="3">
        <v>0</v>
      </c>
      <c r="E41" s="17"/>
      <c r="K41" s="13">
        <f>D41-H41-I41-J41</f>
        <v>0</v>
      </c>
    </row>
    <row r="42" spans="1:11" ht="30" x14ac:dyDescent="0.25">
      <c r="A42" s="5">
        <v>6</v>
      </c>
      <c r="B42" s="3" t="s">
        <v>38</v>
      </c>
      <c r="C42" s="5" t="s">
        <v>8</v>
      </c>
      <c r="D42" s="6">
        <v>3926.1569298305085</v>
      </c>
      <c r="E42" s="17"/>
      <c r="H42" s="13">
        <f>H8-H9</f>
        <v>3424.2516000000005</v>
      </c>
      <c r="I42" s="13">
        <f t="shared" ref="I42:J42" si="3">I8-I9</f>
        <v>501.58884084745762</v>
      </c>
      <c r="J42" s="13">
        <f t="shared" si="3"/>
        <v>0.3164889830508173</v>
      </c>
      <c r="K42" s="13">
        <f>D42-H42-I42-J42</f>
        <v>-4.5474735088646412E-13</v>
      </c>
    </row>
    <row r="43" spans="1:11" ht="51" customHeight="1" x14ac:dyDescent="0.25">
      <c r="A43" s="23">
        <v>7</v>
      </c>
      <c r="B43" s="22" t="s">
        <v>39</v>
      </c>
      <c r="C43" s="23" t="s">
        <v>40</v>
      </c>
      <c r="D43" s="24" t="s">
        <v>94</v>
      </c>
      <c r="E43" s="17"/>
      <c r="K43" s="13" t="e">
        <f>D43-H43-I43-J43</f>
        <v>#VALUE!</v>
      </c>
    </row>
    <row r="44" spans="1:11" hidden="1" x14ac:dyDescent="0.25">
      <c r="A44" s="23"/>
      <c r="B44" s="22"/>
      <c r="C44" s="23"/>
      <c r="D44" s="24"/>
      <c r="E44" s="17"/>
      <c r="K44" s="13">
        <f>D44-H44-I44-J44</f>
        <v>0</v>
      </c>
    </row>
    <row r="45" spans="1:11" hidden="1" x14ac:dyDescent="0.25">
      <c r="A45" s="5">
        <v>8</v>
      </c>
      <c r="B45" s="3" t="s">
        <v>41</v>
      </c>
      <c r="C45" s="5" t="s">
        <v>42</v>
      </c>
      <c r="D45" s="3">
        <v>0</v>
      </c>
      <c r="K45" s="13">
        <f>D45-H45-I45-J45</f>
        <v>0</v>
      </c>
    </row>
    <row r="46" spans="1:11" hidden="1" x14ac:dyDescent="0.25">
      <c r="A46" s="5">
        <v>9</v>
      </c>
      <c r="B46" s="3" t="s">
        <v>43</v>
      </c>
      <c r="C46" s="5" t="s">
        <v>42</v>
      </c>
      <c r="D46" s="3"/>
      <c r="K46" s="13">
        <f>D46-H46-I46-J46</f>
        <v>0</v>
      </c>
    </row>
    <row r="47" spans="1:11" hidden="1" x14ac:dyDescent="0.25">
      <c r="A47" s="5">
        <v>10</v>
      </c>
      <c r="B47" s="3" t="s">
        <v>44</v>
      </c>
      <c r="C47" s="5" t="s">
        <v>42</v>
      </c>
      <c r="D47" s="3"/>
      <c r="K47" s="13">
        <f>D47-H47-I47-J47</f>
        <v>0</v>
      </c>
    </row>
    <row r="48" spans="1:11" hidden="1" x14ac:dyDescent="0.25">
      <c r="A48" s="5">
        <v>11</v>
      </c>
      <c r="B48" s="3" t="s">
        <v>93</v>
      </c>
      <c r="C48" s="5" t="s">
        <v>42</v>
      </c>
      <c r="D48" s="3"/>
      <c r="K48" s="13">
        <f>D48-H48-I48-J48</f>
        <v>0</v>
      </c>
    </row>
    <row r="49" spans="1:11" ht="30" hidden="1" x14ac:dyDescent="0.25">
      <c r="A49" s="7" t="s">
        <v>85</v>
      </c>
      <c r="B49" s="3" t="s">
        <v>45</v>
      </c>
      <c r="C49" s="5" t="s">
        <v>42</v>
      </c>
      <c r="D49" s="3"/>
      <c r="K49" s="13">
        <f>D49-H49-I49-J49</f>
        <v>0</v>
      </c>
    </row>
    <row r="50" spans="1:11" ht="30" hidden="1" x14ac:dyDescent="0.25">
      <c r="A50" s="7">
        <v>43507</v>
      </c>
      <c r="B50" s="3" t="s">
        <v>46</v>
      </c>
      <c r="C50" s="5" t="s">
        <v>42</v>
      </c>
      <c r="D50" s="3"/>
      <c r="K50" s="13">
        <f>D50-H50-I50-J50</f>
        <v>0</v>
      </c>
    </row>
    <row r="51" spans="1:11" hidden="1" x14ac:dyDescent="0.25">
      <c r="A51" s="5">
        <v>12</v>
      </c>
      <c r="B51" s="3" t="s">
        <v>47</v>
      </c>
      <c r="C51" s="5" t="s">
        <v>48</v>
      </c>
      <c r="D51" s="3"/>
      <c r="K51" s="13">
        <f>D51-H51-I51-J51</f>
        <v>0</v>
      </c>
    </row>
    <row r="52" spans="1:11" ht="30" hidden="1" x14ac:dyDescent="0.25">
      <c r="A52" s="5">
        <v>13</v>
      </c>
      <c r="B52" s="3" t="s">
        <v>49</v>
      </c>
      <c r="C52" s="5" t="s">
        <v>50</v>
      </c>
      <c r="D52" s="3"/>
      <c r="K52" s="13">
        <f>D52-H52-I52-J52</f>
        <v>0</v>
      </c>
    </row>
    <row r="53" spans="1:11" ht="30" hidden="1" x14ac:dyDescent="0.25">
      <c r="A53" s="5">
        <v>14</v>
      </c>
      <c r="B53" s="3" t="s">
        <v>51</v>
      </c>
      <c r="C53" s="5" t="s">
        <v>52</v>
      </c>
      <c r="D53" s="3"/>
    </row>
    <row r="54" spans="1:11" hidden="1" x14ac:dyDescent="0.25">
      <c r="A54" s="5">
        <v>15</v>
      </c>
      <c r="B54" s="3" t="s">
        <v>53</v>
      </c>
      <c r="C54" s="5" t="s">
        <v>48</v>
      </c>
      <c r="D54" s="6"/>
    </row>
    <row r="55" spans="1:11" hidden="1" x14ac:dyDescent="0.25">
      <c r="A55" s="7" t="s">
        <v>86</v>
      </c>
      <c r="B55" s="3" t="s">
        <v>54</v>
      </c>
      <c r="C55" s="5" t="s">
        <v>48</v>
      </c>
      <c r="D55" s="6"/>
    </row>
    <row r="56" spans="1:11" ht="30" hidden="1" x14ac:dyDescent="0.25">
      <c r="A56" s="5">
        <v>16</v>
      </c>
      <c r="B56" s="3" t="s">
        <v>55</v>
      </c>
      <c r="C56" s="5" t="s">
        <v>48</v>
      </c>
      <c r="D56" s="9"/>
    </row>
    <row r="57" spans="1:11" hidden="1" x14ac:dyDescent="0.25">
      <c r="A57" s="21" t="s">
        <v>87</v>
      </c>
      <c r="B57" s="22" t="s">
        <v>56</v>
      </c>
      <c r="C57" s="23" t="s">
        <v>48</v>
      </c>
      <c r="D57" s="24"/>
    </row>
    <row r="58" spans="1:11" hidden="1" x14ac:dyDescent="0.25">
      <c r="A58" s="21"/>
      <c r="B58" s="22"/>
      <c r="C58" s="23"/>
      <c r="D58" s="24"/>
    </row>
    <row r="59" spans="1:11" hidden="1" x14ac:dyDescent="0.25">
      <c r="B59" s="10"/>
    </row>
  </sheetData>
  <mergeCells count="11">
    <mergeCell ref="E37:E39"/>
    <mergeCell ref="A3:D3"/>
    <mergeCell ref="A43:A44"/>
    <mergeCell ref="B43:B44"/>
    <mergeCell ref="C43:C44"/>
    <mergeCell ref="D43:D44"/>
    <mergeCell ref="A57:A58"/>
    <mergeCell ref="B57:B58"/>
    <mergeCell ref="C57:C58"/>
    <mergeCell ref="D57:D58"/>
    <mergeCell ref="A5:D5"/>
  </mergeCells>
  <pageMargins left="0.7" right="0.7" top="0.75" bottom="0.75" header="0.3" footer="0.3"/>
  <pageSetup paperSize="9" scale="65" orientation="portrait" r:id="rId1"/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2019-04-23T10:00:18Z</cp:lastPrinted>
  <dcterms:created xsi:type="dcterms:W3CDTF">2019-03-14T09:14:29Z</dcterms:created>
  <dcterms:modified xsi:type="dcterms:W3CDTF">2019-04-23T11:38:56Z</dcterms:modified>
</cp:coreProperties>
</file>