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khvorykh\Documents\1 Хворых С\раскрытие информации на сайте\2022\"/>
    </mc:Choice>
  </mc:AlternateContent>
  <bookViews>
    <workbookView xWindow="0" yWindow="0" windowWidth="19320" windowHeight="13020"/>
  </bookViews>
  <sheets>
    <sheet name="Лист1" sheetId="1" r:id="rId1"/>
  </sheets>
  <definedNames>
    <definedName name="_xlnm.Print_Area" localSheetId="0">Лист1!$A$1:$F$94</definedName>
  </definedNames>
  <calcPr calcId="152511"/>
</workbook>
</file>

<file path=xl/calcChain.xml><?xml version="1.0" encoding="utf-8"?>
<calcChain xmlns="http://schemas.openxmlformats.org/spreadsheetml/2006/main">
  <c r="D85" i="1" l="1"/>
  <c r="D81" i="1"/>
  <c r="D83" i="1"/>
  <c r="D35" i="1"/>
  <c r="D43" i="1"/>
  <c r="D33" i="1" s="1"/>
  <c r="D30" i="1" s="1"/>
  <c r="D26" i="1"/>
  <c r="D44" i="1"/>
  <c r="D68" i="1" l="1"/>
  <c r="D47" i="1"/>
  <c r="D21" i="1" s="1"/>
  <c r="D71" i="1" l="1"/>
  <c r="D75" i="1" l="1"/>
  <c r="D82" i="1" l="1"/>
  <c r="D78" i="1"/>
  <c r="D74" i="1"/>
  <c r="D63" i="1"/>
  <c r="G22" i="1"/>
  <c r="H22" i="1" s="1"/>
  <c r="D23" i="1"/>
</calcChain>
</file>

<file path=xl/sharedStrings.xml><?xml version="1.0" encoding="utf-8"?>
<sst xmlns="http://schemas.openxmlformats.org/spreadsheetml/2006/main" count="242" uniqueCount="167">
  <si>
    <t>Приложение 2</t>
  </si>
  <si>
    <t>к приказу</t>
  </si>
  <si>
    <t>Федеральной службы по тарифам</t>
  </si>
  <si>
    <t>от 24 октября 2014 г. N 1831-э</t>
  </si>
  <si>
    <t>Форма раскрытия информации</t>
  </si>
  <si>
    <t>о структуре и объемах затрат на оказание услуг по передаче</t>
  </si>
  <si>
    <t>электрической энергии сетевыми организациями, регулирование</t>
  </si>
  <si>
    <t>деятельности которых осуществляется методом долгосрочной</t>
  </si>
  <si>
    <t>индексации необходимой валовой выручки</t>
  </si>
  <si>
    <t>N п/п</t>
  </si>
  <si>
    <t>Показатель</t>
  </si>
  <si>
    <t>Ед. изм.</t>
  </si>
  <si>
    <t>Примечание &lt;***&gt;</t>
  </si>
  <si>
    <t>I</t>
  </si>
  <si>
    <t>Структура затрат</t>
  </si>
  <si>
    <t>X</t>
  </si>
  <si>
    <t>Необходимая валовая выручка на содержание</t>
  </si>
  <si>
    <t>тыс. руб.</t>
  </si>
  <si>
    <t>Подконтрольные расходы, всего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</si>
  <si>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</si>
  <si>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</si>
  <si>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</si>
  <si>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</si>
  <si>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</si>
  <si>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</si>
  <si>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</si>
  <si>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</si>
  <si>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</si>
  <si>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Фонд оплаты труда</t>
  </si>
  <si>
    <t>1.1.2.1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</si>
  <si>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</si>
  <si>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</si>
  <si>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</si>
  <si>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</si>
  <si>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</si>
  <si>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</si>
  <si>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 &lt;****&gt;</t>
  </si>
  <si>
    <t>Расходы на обслуживание операционных заемных средств в составе подконтрольных расходов</t>
  </si>
  <si>
    <t>Расходы из прибыли в составе подконтрольных расходов</t>
  </si>
  <si>
    <t>Неподконтрольные расходы, включенные в НВВ, всего</t>
  </si>
  <si>
    <t>Оплата услуг ОАО "ФСК ЕЭС"</t>
  </si>
  <si>
    <t>Расходы на оплату технологического присоединения к сетям смежной сетевой организации</t>
  </si>
  <si>
    <t>Плата за аренду имущества</t>
  </si>
  <si>
    <t>отчисления на социальные нужды</t>
  </si>
  <si>
    <t>расходы на возврат и обслуживание долгосрочных заемных средств, направляемых на финансирование капитальных вложений</t>
  </si>
  <si>
    <t>амортизация</t>
  </si>
  <si>
    <t>прибыль на капитальные вложения</t>
  </si>
  <si>
    <t>налог на прибыль</t>
  </si>
  <si>
    <t>прочие налоги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</si>
  <si>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</si>
  <si>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</si>
  <si>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</si>
  <si>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</si>
  <si>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</si>
  <si>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прочие неподконтрольные расходы (с расшифровкой)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</si>
  <si>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</si>
  <si>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</si>
  <si>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</si>
  <si>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</si>
  <si>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</t>
  </si>
  <si>
    <t>Объем технологических потерь</t>
  </si>
  <si>
    <t>МВт·ч</t>
  </si>
  <si>
    <t>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</si>
  <si>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</si>
  <si>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</si>
  <si>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</si>
  <si>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</si>
  <si>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</si>
  <si>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2.n</t>
  </si>
  <si>
    <t>Количество условных единиц по линиям электропередач, всего</t>
  </si>
  <si>
    <t>у.е.</t>
  </si>
  <si>
    <t>Количество условных единиц по подстанциям, всего</t>
  </si>
  <si>
    <t>Длина линий электропередач, всего</t>
  </si>
  <si>
    <t>км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</si>
  <si>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</si>
  <si>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</si>
  <si>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</si>
  <si>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в том числе за счет платы за технологическое присоединение</t>
  </si>
  <si>
    <t>норматив технологического расхода (потерь) электрической энергии, установленный Минэнерго России &lt;*****&gt;</t>
  </si>
  <si>
    <t>Примечание:</t>
  </si>
  <si>
    <t>&lt;*&gt;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</si>
  <si>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&lt;**&gt;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</si>
  <si>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&lt;***&gt;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</si>
  <si>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</t>
  </si>
  <si>
    <t>&lt;*****&gt; 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N 400.</t>
  </si>
  <si>
    <t>1.1.</t>
  </si>
  <si>
    <t>1.1.2.</t>
  </si>
  <si>
    <t>1.1.1.</t>
  </si>
  <si>
    <t>1.1.3.</t>
  </si>
  <si>
    <t>1.1.4.</t>
  </si>
  <si>
    <t>1.1.5.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</si>
  <si>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</si>
  <si>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</si>
  <si>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</si>
  <si>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</si>
  <si>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</si>
  <si>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</si>
  <si>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</si>
  <si>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</si>
  <si>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</si>
  <si>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</si>
  <si>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</si>
  <si>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</si>
  <si>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</si>
  <si>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1.3.</t>
  </si>
  <si>
    <t>7.1.</t>
  </si>
  <si>
    <t>3.1.</t>
  </si>
  <si>
    <t>3.2.</t>
  </si>
  <si>
    <t>3.3.</t>
  </si>
  <si>
    <t>4.1.</t>
  </si>
  <si>
    <t>4.2.</t>
  </si>
  <si>
    <t>5.1.</t>
  </si>
  <si>
    <t>5.2.</t>
  </si>
  <si>
    <t>5.3.</t>
  </si>
  <si>
    <t xml:space="preserve">в том числе длина линий электропередач на низком уровне напряжения </t>
  </si>
  <si>
    <t xml:space="preserve">факт </t>
  </si>
  <si>
    <t>расходы на оплату работ (услуг) непроизводственного характера, выполняемых по договорам с организациями, включая  расходы  на оплату  услуг связи, вневедомственной охраны, коммунальных услуг, юридических, информационных, аудиторских и консультационных и иных услуг</t>
  </si>
  <si>
    <t xml:space="preserve"> отчисления на формирование резервов, предназначенных для обеспечения безопасности атомных электростанций на всех стадиях их жизненного цикла и развития, определяемые в установленном порядке;</t>
  </si>
  <si>
    <t>плата за нормативы допустимых выбросов и сбросов загрязняющих веществ в окружающую природную среду;</t>
  </si>
  <si>
    <t>плата за владение и (или) пользование имуществом,</t>
  </si>
  <si>
    <t>расходы на служебные командировки,</t>
  </si>
  <si>
    <t>расходы на обучение персонала</t>
  </si>
  <si>
    <t xml:space="preserve">расходы на страхование </t>
  </si>
  <si>
    <t>отчисления на проведение мероприятий по надзору и контролю, производимые гарантирующими поставщиками, энергоснабжающими организациями, энергосбытовыми организациями, к числу потребителей которых относится население и приравненные к нему категории потребителей, по утверждаемым в установленном порядке нормативам</t>
  </si>
  <si>
    <t>расходы на обеспечение безопасности электрических станций, электрических сетей и других объектов электроэнергетики в соответствии с законодательством Российской Федерации;</t>
  </si>
  <si>
    <t>иные расходы</t>
  </si>
  <si>
    <t>1.1.3.3.1.</t>
  </si>
  <si>
    <t>1.1.3.3.2.</t>
  </si>
  <si>
    <t>1.1.3.3.3.</t>
  </si>
  <si>
    <t>1.1.3.3.4.</t>
  </si>
  <si>
    <t>1.1.3.3.5.</t>
  </si>
  <si>
    <t>1.1.3.3.6.</t>
  </si>
  <si>
    <t>1.1.3.3.7.</t>
  </si>
  <si>
    <t>1.1.3.3.8.</t>
  </si>
  <si>
    <t>1.1.3.3.9.</t>
  </si>
  <si>
    <t>1.1.3.3.10.</t>
  </si>
  <si>
    <t>1.1.3.3.11.</t>
  </si>
  <si>
    <t xml:space="preserve">план&lt;*&gt; </t>
  </si>
  <si>
    <t>ИНН: 4826052440</t>
  </si>
  <si>
    <t>КПП: 480201001</t>
  </si>
  <si>
    <t>МВА</t>
  </si>
  <si>
    <t>в том числе трансформаторная мощность подстанций на ВН (110 кВ) уровне напряжения</t>
  </si>
  <si>
    <t>в том числе трансформаторная мощность подстанций на СН-2 (10 кВ) уровне напряжения</t>
  </si>
  <si>
    <t>К п.8</t>
  </si>
  <si>
    <t>-</t>
  </si>
  <si>
    <t>в том числе количество условных единиц по линиям электропередач на ВН (110кВ) уровне напряжения</t>
  </si>
  <si>
    <t>в том числе количество условных единиц по линиям электропередач на СН-2 (10 кВ) уровне напряжения</t>
  </si>
  <si>
    <t>в том числе длина линий электропередач на СН-2 (10 кВ) уровне напряжения</t>
  </si>
  <si>
    <t>в том числе количество условных единиц по подстанциям на  ВН (110кВ) уровне напряжения</t>
  </si>
  <si>
    <t>в том числе длина линий электропередач на  ВН (110кВ) уровне напряжения</t>
  </si>
  <si>
    <t>в том числе количество условных единиц по подстанциям на СН-2 (10 кВ) уровне напряжения</t>
  </si>
  <si>
    <t xml:space="preserve">в том числе количество условных единиц по линиям электропередач на  НН  уровне напряжения  </t>
  </si>
  <si>
    <t>Справочно: расходы на ремонт, всего (пункт 1.1.1.2 + пункт 1.1.2.1 + пункт 1.1.3.1)</t>
  </si>
  <si>
    <t>в том числе  на ВН (110кВ) уровне напряжения</t>
  </si>
  <si>
    <t>8.1.</t>
  </si>
  <si>
    <t>8.2.</t>
  </si>
  <si>
    <t>8.3.</t>
  </si>
  <si>
    <t>в том числе на СН-2 (10 кВ) уровне напряжения</t>
  </si>
  <si>
    <t xml:space="preserve">в том числе на  НН  уровне напряжения  </t>
  </si>
  <si>
    <t>п. I, II, III-  данные в части субабонентов.</t>
  </si>
  <si>
    <r>
      <t xml:space="preserve">Наименование организации: </t>
    </r>
    <r>
      <rPr>
        <b/>
        <sz val="14"/>
        <color theme="1"/>
        <rFont val="Times New Roman"/>
        <family val="1"/>
        <charset val="204"/>
      </rPr>
      <t>АО "ОЭЗ ППТ "Липецк"</t>
    </r>
  </si>
  <si>
    <t>расходы на оплату работ (услуг) производственного характера, выполняемых по договорам с организациями на проведение регламентных  работ</t>
  </si>
  <si>
    <t>Долгосрочный период регулирования: 2021 - 2024гг.</t>
  </si>
  <si>
    <t>обеспечение коммерческого учета</t>
  </si>
  <si>
    <t>1.2.12.1.</t>
  </si>
  <si>
    <t>Норматив технологического расхода (потерь) электрической энергии, утвержденныЙ Управлением энергетики и тарифов Липецкой области: 0,45%, (ВН-0,17%, СН2-1,60%, НН-4,5%).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</si>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</sst>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9"/>
      <name val="Tahoma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" fontId="2" fillId="5" borderId="0" applyFont="0" applyBorder="0">
      <alignment horizontal="right"/>
    </xf>
  </cellStyleXfs>
  <cellXfs count="62">
    <xf numFmtId="0" fontId="0" fillId="0" borderId="0" xfId="0"/>
    <xf numFmtId="0" fontId="0" fillId="0" borderId="0" xfId="0" applyAlignment="1">
      <alignment horizontal="justify"/>
    </xf>
    <xf numFmtId="2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2" fontId="0" fillId="4" borderId="1" xfId="0" applyNumberFormat="1" applyFill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 vertical="top" wrapText="1"/>
    </xf>
    <xf numFmtId="0" fontId="3" fillId="3" borderId="1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Fill="1" applyBorder="1" applyAlignment="1">
      <alignment wrapText="1"/>
    </xf>
    <xf numFmtId="0" fontId="3" fillId="3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3" fillId="3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justify" vertical="top" wrapText="1"/>
    </xf>
    <xf numFmtId="0" fontId="3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3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 wrapText="1"/>
    </xf>
    <xf numFmtId="0" fontId="0" fillId="0" borderId="0" xfId="0" applyFill="1"/>
    <xf numFmtId="0" fontId="3" fillId="0" borderId="0" xfId="0" applyFont="1" applyFill="1"/>
    <xf numFmtId="49" fontId="5" fillId="0" borderId="4" xfId="1" applyNumberFormat="1" applyFont="1" applyFill="1" applyBorder="1" applyAlignment="1" applyProtection="1">
      <alignment horizontal="center" vertical="top" wrapText="1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1" xfId="0" applyFont="1" applyBorder="1" applyAlignment="1">
      <alignment wrapText="1"/>
    </xf>
    <xf numFmtId="164" fontId="0" fillId="0" borderId="0" xfId="0" applyNumberFormat="1"/>
    <xf numFmtId="0" fontId="6" fillId="0" borderId="0" xfId="0" applyFont="1" applyAlignment="1">
      <alignment horizontal="left"/>
    </xf>
    <xf numFmtId="2" fontId="3" fillId="0" borderId="2" xfId="0" applyNumberFormat="1" applyFont="1" applyFill="1" applyBorder="1" applyAlignment="1">
      <alignment wrapText="1"/>
    </xf>
    <xf numFmtId="2" fontId="5" fillId="4" borderId="0" xfId="0" applyNumberFormat="1" applyFont="1" applyFill="1" applyBorder="1" applyAlignment="1">
      <alignment wrapText="1"/>
    </xf>
    <xf numFmtId="164" fontId="5" fillId="4" borderId="0" xfId="0" applyNumberFormat="1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2" fontId="3" fillId="0" borderId="0" xfId="0" applyNumberFormat="1" applyFont="1" applyFill="1"/>
    <xf numFmtId="2" fontId="5" fillId="0" borderId="1" xfId="0" applyNumberFormat="1" applyFont="1" applyFill="1" applyBorder="1" applyAlignment="1">
      <alignment wrapText="1"/>
    </xf>
    <xf numFmtId="164" fontId="5" fillId="0" borderId="1" xfId="0" applyNumberFormat="1" applyFont="1" applyFill="1" applyBorder="1" applyAlignment="1">
      <alignment wrapText="1"/>
    </xf>
    <xf numFmtId="166" fontId="5" fillId="0" borderId="1" xfId="2" applyNumberFormat="1" applyFont="1" applyFill="1" applyBorder="1">
      <alignment horizontal="right"/>
    </xf>
    <xf numFmtId="165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5" fontId="3" fillId="0" borderId="1" xfId="0" applyNumberFormat="1" applyFont="1" applyFill="1" applyBorder="1" applyAlignment="1">
      <alignment wrapText="1"/>
    </xf>
  </cellXfs>
  <cellStyles count="3">
    <cellStyle name="Гиперссылка" xfId="1" builtinId="8"/>
    <cellStyle name="Обычный" xfId="0" builtinId="0"/>
    <cellStyle name="Формул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view="pageBreakPreview" zoomScale="60" zoomScaleNormal="100" workbookViewId="0">
      <selection activeCell="Q22" sqref="Q22"/>
    </sheetView>
  </sheetViews>
  <sheetFormatPr defaultRowHeight="15" x14ac:dyDescent="0.25"/>
  <cols>
    <col min="1" max="1" width="12.140625" bestFit="1" customWidth="1"/>
    <col min="2" max="2" width="61.7109375" customWidth="1"/>
    <col min="3" max="3" width="15.42578125" customWidth="1"/>
    <col min="4" max="4" width="17.42578125" style="34" customWidth="1"/>
    <col min="5" max="5" width="9.140625" hidden="1" customWidth="1"/>
    <col min="6" max="6" width="23.42578125" customWidth="1"/>
    <col min="7" max="7" width="12.28515625" hidden="1" customWidth="1"/>
    <col min="8" max="8" width="9.140625" hidden="1" customWidth="1"/>
    <col min="9" max="9" width="9.140625" customWidth="1"/>
    <col min="10" max="10" width="11.28515625" customWidth="1"/>
  </cols>
  <sheetData>
    <row r="1" spans="1:6" ht="18.75" x14ac:dyDescent="0.3">
      <c r="A1" s="6"/>
      <c r="B1" s="6"/>
      <c r="C1" s="6"/>
      <c r="E1" s="6"/>
      <c r="F1" s="7" t="s">
        <v>0</v>
      </c>
    </row>
    <row r="2" spans="1:6" ht="18.75" x14ac:dyDescent="0.3">
      <c r="A2" s="6"/>
      <c r="B2" s="6"/>
      <c r="C2" s="6"/>
      <c r="E2" s="6"/>
      <c r="F2" s="7" t="s">
        <v>1</v>
      </c>
    </row>
    <row r="3" spans="1:6" ht="18.75" x14ac:dyDescent="0.3">
      <c r="A3" s="6"/>
      <c r="B3" s="6"/>
      <c r="C3" s="6"/>
      <c r="E3" s="6"/>
      <c r="F3" s="7" t="s">
        <v>2</v>
      </c>
    </row>
    <row r="4" spans="1:6" ht="18.75" x14ac:dyDescent="0.3">
      <c r="A4" s="6"/>
      <c r="B4" s="6"/>
      <c r="C4" s="6"/>
      <c r="E4" s="6"/>
      <c r="F4" s="7" t="s">
        <v>3</v>
      </c>
    </row>
    <row r="5" spans="1:6" ht="18.75" x14ac:dyDescent="0.3">
      <c r="A5" s="6"/>
      <c r="B5" s="8"/>
      <c r="C5" s="6"/>
      <c r="D5" s="35"/>
      <c r="E5" s="6"/>
      <c r="F5" s="6"/>
    </row>
    <row r="6" spans="1:6" ht="22.5" x14ac:dyDescent="0.3">
      <c r="A6" s="6"/>
      <c r="B6" s="41" t="s">
        <v>4</v>
      </c>
      <c r="C6" s="6"/>
      <c r="D6" s="35"/>
      <c r="E6" s="6"/>
      <c r="F6" s="6"/>
    </row>
    <row r="7" spans="1:6" ht="22.5" x14ac:dyDescent="0.3">
      <c r="A7" s="6"/>
      <c r="B7" s="41" t="s">
        <v>5</v>
      </c>
      <c r="C7" s="6"/>
      <c r="D7" s="35"/>
      <c r="E7" s="6"/>
      <c r="F7" s="6"/>
    </row>
    <row r="8" spans="1:6" ht="22.5" x14ac:dyDescent="0.3">
      <c r="A8" s="6"/>
      <c r="B8" s="41" t="s">
        <v>6</v>
      </c>
      <c r="C8" s="6"/>
      <c r="D8" s="35"/>
      <c r="E8" s="6"/>
      <c r="F8" s="6"/>
    </row>
    <row r="9" spans="1:6" ht="22.5" x14ac:dyDescent="0.3">
      <c r="A9" s="6"/>
      <c r="B9" s="41" t="s">
        <v>7</v>
      </c>
      <c r="C9" s="6"/>
      <c r="D9" s="35"/>
      <c r="E9" s="6"/>
      <c r="F9" s="6"/>
    </row>
    <row r="10" spans="1:6" ht="22.5" x14ac:dyDescent="0.3">
      <c r="A10" s="6"/>
      <c r="B10" s="41" t="s">
        <v>8</v>
      </c>
      <c r="C10" s="6"/>
      <c r="D10" s="35"/>
      <c r="E10" s="6"/>
      <c r="F10" s="6"/>
    </row>
    <row r="11" spans="1:6" ht="18.75" x14ac:dyDescent="0.3">
      <c r="A11" s="6"/>
      <c r="B11" s="8"/>
      <c r="C11" s="6"/>
      <c r="D11" s="35"/>
      <c r="E11" s="6"/>
      <c r="F11" s="6"/>
    </row>
    <row r="12" spans="1:6" ht="18.75" x14ac:dyDescent="0.3">
      <c r="A12" s="6"/>
      <c r="B12" s="47" t="s">
        <v>160</v>
      </c>
      <c r="C12" s="47"/>
      <c r="D12" s="47"/>
      <c r="E12" s="6"/>
      <c r="F12" s="6"/>
    </row>
    <row r="13" spans="1:6" ht="18.75" x14ac:dyDescent="0.3">
      <c r="A13" s="6"/>
      <c r="B13" s="8" t="s">
        <v>138</v>
      </c>
      <c r="C13" s="6"/>
      <c r="D13" s="35"/>
      <c r="E13" s="6"/>
      <c r="F13" s="6"/>
    </row>
    <row r="14" spans="1:6" ht="18.75" x14ac:dyDescent="0.3">
      <c r="A14" s="6"/>
      <c r="B14" s="8" t="s">
        <v>139</v>
      </c>
      <c r="C14" s="6"/>
      <c r="D14" s="35"/>
      <c r="E14" s="6"/>
      <c r="F14" s="6"/>
    </row>
    <row r="15" spans="1:6" ht="18.75" x14ac:dyDescent="0.3">
      <c r="A15" s="6"/>
      <c r="B15" s="47" t="s">
        <v>162</v>
      </c>
      <c r="C15" s="47"/>
      <c r="D15" s="35"/>
      <c r="E15" s="6"/>
      <c r="F15" s="6"/>
    </row>
    <row r="16" spans="1:6" ht="18.75" x14ac:dyDescent="0.3">
      <c r="A16" s="6"/>
      <c r="B16" s="6"/>
      <c r="C16" s="6"/>
      <c r="D16" s="35"/>
      <c r="E16" s="6"/>
      <c r="F16" s="6"/>
    </row>
    <row r="17" spans="1:10" ht="18.75" x14ac:dyDescent="0.3">
      <c r="A17" s="6"/>
      <c r="B17" s="8"/>
      <c r="C17" s="6"/>
      <c r="D17" s="35"/>
      <c r="E17" s="6"/>
      <c r="F17" s="6"/>
    </row>
    <row r="18" spans="1:10" ht="18.75" x14ac:dyDescent="0.25">
      <c r="A18" s="9" t="s">
        <v>9</v>
      </c>
      <c r="B18" s="9" t="s">
        <v>10</v>
      </c>
      <c r="C18" s="9" t="s">
        <v>11</v>
      </c>
      <c r="D18" s="52" t="s">
        <v>166</v>
      </c>
      <c r="E18" s="53"/>
      <c r="F18" s="50" t="s">
        <v>12</v>
      </c>
    </row>
    <row r="19" spans="1:10" ht="18.75" x14ac:dyDescent="0.3">
      <c r="A19" s="10"/>
      <c r="B19" s="10"/>
      <c r="C19" s="10"/>
      <c r="D19" s="36" t="s">
        <v>137</v>
      </c>
      <c r="E19" s="11" t="s">
        <v>115</v>
      </c>
      <c r="F19" s="51"/>
    </row>
    <row r="20" spans="1:10" ht="18.75" x14ac:dyDescent="0.3">
      <c r="A20" s="12" t="s">
        <v>13</v>
      </c>
      <c r="B20" s="13" t="s">
        <v>14</v>
      </c>
      <c r="C20" s="12" t="s">
        <v>15</v>
      </c>
      <c r="D20" s="28" t="s">
        <v>15</v>
      </c>
      <c r="E20" s="12" t="s">
        <v>15</v>
      </c>
      <c r="F20" s="12" t="s">
        <v>15</v>
      </c>
    </row>
    <row r="21" spans="1:10" ht="18.75" x14ac:dyDescent="0.3">
      <c r="A21" s="12">
        <v>1</v>
      </c>
      <c r="B21" s="14" t="s">
        <v>16</v>
      </c>
      <c r="C21" s="15" t="s">
        <v>17</v>
      </c>
      <c r="D21" s="54">
        <f>D22+D47+D62</f>
        <v>147126.77999999997</v>
      </c>
      <c r="E21" s="16"/>
      <c r="F21" s="16"/>
      <c r="G21" s="2"/>
    </row>
    <row r="22" spans="1:10" ht="18.75" x14ac:dyDescent="0.3">
      <c r="A22" s="17" t="s">
        <v>85</v>
      </c>
      <c r="B22" s="14" t="s">
        <v>18</v>
      </c>
      <c r="C22" s="15" t="s">
        <v>17</v>
      </c>
      <c r="D22" s="19">
        <v>56351.3</v>
      </c>
      <c r="E22" s="16"/>
      <c r="F22" s="16"/>
      <c r="G22" s="2">
        <f>D23+D28+D30</f>
        <v>56351.300337935347</v>
      </c>
      <c r="H22" s="2">
        <f>G22-D22</f>
        <v>3.3793534385040402E-4</v>
      </c>
    </row>
    <row r="23" spans="1:10" ht="18.75" x14ac:dyDescent="0.3">
      <c r="A23" s="18" t="s">
        <v>87</v>
      </c>
      <c r="B23" s="14" t="s">
        <v>19</v>
      </c>
      <c r="C23" s="15" t="s">
        <v>17</v>
      </c>
      <c r="D23" s="19">
        <f>D24+D26</f>
        <v>9517.9699999999993</v>
      </c>
      <c r="E23" s="16"/>
      <c r="F23" s="16"/>
      <c r="J23" s="2"/>
    </row>
    <row r="24" spans="1:10" ht="37.5" x14ac:dyDescent="0.3">
      <c r="A24" s="12" t="s">
        <v>20</v>
      </c>
      <c r="B24" s="14" t="s">
        <v>21</v>
      </c>
      <c r="C24" s="15" t="s">
        <v>17</v>
      </c>
      <c r="D24" s="19">
        <v>7248.5</v>
      </c>
      <c r="E24" s="16"/>
      <c r="F24" s="16"/>
    </row>
    <row r="25" spans="1:10" ht="18.75" x14ac:dyDescent="0.3">
      <c r="A25" s="12" t="s">
        <v>22</v>
      </c>
      <c r="B25" s="14" t="s">
        <v>23</v>
      </c>
      <c r="C25" s="15" t="s">
        <v>17</v>
      </c>
      <c r="D25" s="19">
        <v>0</v>
      </c>
      <c r="E25" s="16"/>
      <c r="F25" s="16"/>
      <c r="J25" s="5"/>
    </row>
    <row r="26" spans="1:10" ht="79.5" customHeight="1" x14ac:dyDescent="0.3">
      <c r="A26" s="12" t="s">
        <v>24</v>
      </c>
      <c r="B26" s="14" t="s">
        <v>25</v>
      </c>
      <c r="C26" s="15" t="s">
        <v>17</v>
      </c>
      <c r="D26" s="55">
        <f>977.16+D27</f>
        <v>2269.4699999999998</v>
      </c>
      <c r="E26" s="16"/>
      <c r="F26" s="16"/>
    </row>
    <row r="27" spans="1:10" ht="18.75" x14ac:dyDescent="0.3">
      <c r="A27" s="12" t="s">
        <v>26</v>
      </c>
      <c r="B27" s="14" t="s">
        <v>27</v>
      </c>
      <c r="C27" s="15" t="s">
        <v>17</v>
      </c>
      <c r="D27" s="19">
        <v>1292.31</v>
      </c>
      <c r="E27" s="16"/>
      <c r="F27" s="16"/>
    </row>
    <row r="28" spans="1:10" ht="18.75" x14ac:dyDescent="0.3">
      <c r="A28" s="18" t="s">
        <v>86</v>
      </c>
      <c r="B28" s="14" t="s">
        <v>28</v>
      </c>
      <c r="C28" s="15" t="s">
        <v>17</v>
      </c>
      <c r="D28" s="19">
        <v>38251.440000000002</v>
      </c>
      <c r="E28" s="16"/>
      <c r="F28" s="16"/>
    </row>
    <row r="29" spans="1:10" ht="18.75" x14ac:dyDescent="0.3">
      <c r="A29" s="12" t="s">
        <v>29</v>
      </c>
      <c r="B29" s="14" t="s">
        <v>27</v>
      </c>
      <c r="C29" s="15" t="s">
        <v>17</v>
      </c>
      <c r="D29" s="19">
        <v>0</v>
      </c>
      <c r="E29" s="16"/>
      <c r="F29" s="16"/>
    </row>
    <row r="30" spans="1:10" ht="37.5" x14ac:dyDescent="0.3">
      <c r="A30" s="18" t="s">
        <v>88</v>
      </c>
      <c r="B30" s="14" t="s">
        <v>30</v>
      </c>
      <c r="C30" s="15" t="s">
        <v>17</v>
      </c>
      <c r="D30" s="19">
        <f>D31+D32+D33</f>
        <v>8581.8903379353451</v>
      </c>
      <c r="E30" s="16"/>
      <c r="F30" s="16"/>
    </row>
    <row r="31" spans="1:10" ht="40.5" customHeight="1" x14ac:dyDescent="0.3">
      <c r="A31" s="12" t="s">
        <v>31</v>
      </c>
      <c r="B31" s="14" t="s">
        <v>32</v>
      </c>
      <c r="C31" s="15" t="s">
        <v>17</v>
      </c>
      <c r="D31" s="19">
        <v>96.18</v>
      </c>
      <c r="E31" s="16"/>
      <c r="F31" s="16"/>
    </row>
    <row r="32" spans="1:10" ht="18.75" x14ac:dyDescent="0.3">
      <c r="A32" s="12" t="s">
        <v>33</v>
      </c>
      <c r="B32" s="14" t="s">
        <v>34</v>
      </c>
      <c r="C32" s="15" t="s">
        <v>17</v>
      </c>
      <c r="D32" s="55">
        <v>637.78</v>
      </c>
      <c r="E32" s="16"/>
      <c r="F32" s="16"/>
    </row>
    <row r="33" spans="1:10" ht="18.75" x14ac:dyDescent="0.3">
      <c r="A33" s="12" t="s">
        <v>35</v>
      </c>
      <c r="B33" s="20" t="s">
        <v>36</v>
      </c>
      <c r="C33" s="15" t="s">
        <v>17</v>
      </c>
      <c r="D33" s="19">
        <f>SUM(D34:D44)</f>
        <v>7847.9303379353451</v>
      </c>
      <c r="E33" s="16"/>
      <c r="F33" s="16"/>
    </row>
    <row r="34" spans="1:10" ht="74.25" customHeight="1" x14ac:dyDescent="0.3">
      <c r="A34" s="21" t="s">
        <v>126</v>
      </c>
      <c r="B34" s="22" t="s">
        <v>161</v>
      </c>
      <c r="C34" s="15" t="s">
        <v>17</v>
      </c>
      <c r="D34" s="19"/>
      <c r="E34" s="16"/>
      <c r="F34" s="16"/>
    </row>
    <row r="35" spans="1:10" ht="131.25" customHeight="1" x14ac:dyDescent="0.3">
      <c r="A35" s="21" t="s">
        <v>127</v>
      </c>
      <c r="B35" s="22" t="s">
        <v>116</v>
      </c>
      <c r="C35" s="15" t="s">
        <v>17</v>
      </c>
      <c r="D35" s="55">
        <f>268.27+4571.05+537.19+48.1+456.728*0.96348*0.992442779678754*1.0088+0.43</f>
        <v>5865.6059117479899</v>
      </c>
      <c r="E35" s="23"/>
      <c r="F35" s="42"/>
      <c r="G35" s="43"/>
      <c r="H35" s="44"/>
      <c r="J35" s="40"/>
    </row>
    <row r="36" spans="1:10" ht="93.75" customHeight="1" x14ac:dyDescent="0.3">
      <c r="A36" s="21" t="s">
        <v>128</v>
      </c>
      <c r="B36" s="22" t="s">
        <v>117</v>
      </c>
      <c r="C36" s="15" t="s">
        <v>17</v>
      </c>
      <c r="D36" s="19">
        <v>0</v>
      </c>
      <c r="E36" s="16"/>
      <c r="F36" s="16"/>
    </row>
    <row r="37" spans="1:10" ht="55.5" customHeight="1" x14ac:dyDescent="0.3">
      <c r="A37" s="21" t="s">
        <v>129</v>
      </c>
      <c r="B37" s="22" t="s">
        <v>118</v>
      </c>
      <c r="C37" s="15" t="s">
        <v>17</v>
      </c>
      <c r="D37" s="19">
        <v>0</v>
      </c>
      <c r="E37" s="16"/>
      <c r="F37" s="16"/>
    </row>
    <row r="38" spans="1:10" ht="27" customHeight="1" x14ac:dyDescent="0.3">
      <c r="A38" s="21" t="s">
        <v>130</v>
      </c>
      <c r="B38" s="22" t="s">
        <v>119</v>
      </c>
      <c r="C38" s="15" t="s">
        <v>17</v>
      </c>
      <c r="D38" s="19">
        <v>0</v>
      </c>
      <c r="E38" s="16"/>
      <c r="F38" s="16"/>
    </row>
    <row r="39" spans="1:10" ht="18.75" x14ac:dyDescent="0.3">
      <c r="A39" s="21" t="s">
        <v>131</v>
      </c>
      <c r="B39" s="22" t="s">
        <v>120</v>
      </c>
      <c r="C39" s="15" t="s">
        <v>17</v>
      </c>
      <c r="D39" s="19">
        <v>219.2</v>
      </c>
      <c r="E39" s="16"/>
      <c r="F39" s="16"/>
    </row>
    <row r="40" spans="1:10" ht="18.75" x14ac:dyDescent="0.3">
      <c r="A40" s="21" t="s">
        <v>132</v>
      </c>
      <c r="B40" s="22" t="s">
        <v>121</v>
      </c>
      <c r="C40" s="15" t="s">
        <v>17</v>
      </c>
      <c r="D40" s="19">
        <v>99.46</v>
      </c>
      <c r="E40" s="16"/>
      <c r="F40" s="16"/>
    </row>
    <row r="41" spans="1:10" ht="15.75" customHeight="1" x14ac:dyDescent="0.3">
      <c r="A41" s="21" t="s">
        <v>133</v>
      </c>
      <c r="B41" s="22" t="s">
        <v>122</v>
      </c>
      <c r="C41" s="15" t="s">
        <v>17</v>
      </c>
      <c r="D41" s="19">
        <v>51.14</v>
      </c>
      <c r="E41" s="16"/>
      <c r="F41" s="16"/>
    </row>
    <row r="42" spans="1:10" ht="130.5" customHeight="1" x14ac:dyDescent="0.3">
      <c r="A42" s="21" t="s">
        <v>134</v>
      </c>
      <c r="B42" s="24" t="s">
        <v>123</v>
      </c>
      <c r="C42" s="15" t="s">
        <v>17</v>
      </c>
      <c r="D42" s="19">
        <v>0</v>
      </c>
      <c r="E42" s="16"/>
      <c r="F42" s="16"/>
    </row>
    <row r="43" spans="1:10" ht="76.5" customHeight="1" x14ac:dyDescent="0.3">
      <c r="A43" s="21" t="s">
        <v>135</v>
      </c>
      <c r="B43" s="22" t="s">
        <v>124</v>
      </c>
      <c r="C43" s="15" t="s">
        <v>17</v>
      </c>
      <c r="D43" s="56">
        <f>21.578*0.96348*0.992442779678754*1.0088</f>
        <v>20.814426187354634</v>
      </c>
      <c r="E43" s="16"/>
      <c r="F43" s="16"/>
      <c r="G43" s="2"/>
    </row>
    <row r="44" spans="1:10" ht="37.5" x14ac:dyDescent="0.3">
      <c r="A44" s="21" t="s">
        <v>136</v>
      </c>
      <c r="B44" s="22" t="s">
        <v>125</v>
      </c>
      <c r="C44" s="15" t="s">
        <v>17</v>
      </c>
      <c r="D44" s="19">
        <f>32.08+1559.63</f>
        <v>1591.71</v>
      </c>
      <c r="E44" s="16"/>
      <c r="F44" s="16"/>
    </row>
    <row r="45" spans="1:10" ht="56.25" x14ac:dyDescent="0.3">
      <c r="A45" s="18" t="s">
        <v>89</v>
      </c>
      <c r="B45" s="14" t="s">
        <v>37</v>
      </c>
      <c r="C45" s="15" t="s">
        <v>17</v>
      </c>
      <c r="D45" s="19">
        <v>0</v>
      </c>
      <c r="E45" s="16"/>
      <c r="F45" s="16"/>
    </row>
    <row r="46" spans="1:10" ht="37.5" x14ac:dyDescent="0.3">
      <c r="A46" s="18" t="s">
        <v>90</v>
      </c>
      <c r="B46" s="14" t="s">
        <v>38</v>
      </c>
      <c r="C46" s="15" t="s">
        <v>17</v>
      </c>
      <c r="D46" s="19">
        <v>0</v>
      </c>
      <c r="E46" s="16"/>
      <c r="F46" s="16"/>
    </row>
    <row r="47" spans="1:10" ht="37.5" x14ac:dyDescent="0.3">
      <c r="A47" s="17" t="s">
        <v>91</v>
      </c>
      <c r="B47" s="14" t="s">
        <v>39</v>
      </c>
      <c r="C47" s="15" t="s">
        <v>17</v>
      </c>
      <c r="D47" s="19">
        <f>D48+D49+D50+D51+D52+D53+D54+D55+D56+D57+D59+D60</f>
        <v>89744.37</v>
      </c>
      <c r="E47" s="16"/>
      <c r="F47" s="16"/>
      <c r="G47" s="2"/>
    </row>
    <row r="48" spans="1:10" ht="18.75" x14ac:dyDescent="0.3">
      <c r="A48" s="18" t="s">
        <v>92</v>
      </c>
      <c r="B48" s="14" t="s">
        <v>40</v>
      </c>
      <c r="C48" s="15" t="s">
        <v>17</v>
      </c>
      <c r="D48" s="19">
        <v>0</v>
      </c>
      <c r="E48" s="16"/>
      <c r="F48" s="16"/>
    </row>
    <row r="49" spans="1:6" ht="56.25" x14ac:dyDescent="0.3">
      <c r="A49" s="18" t="s">
        <v>93</v>
      </c>
      <c r="B49" s="14" t="s">
        <v>41</v>
      </c>
      <c r="C49" s="15" t="s">
        <v>17</v>
      </c>
      <c r="D49" s="19">
        <v>0</v>
      </c>
      <c r="E49" s="16"/>
      <c r="F49" s="16"/>
    </row>
    <row r="50" spans="1:6" ht="18.75" x14ac:dyDescent="0.3">
      <c r="A50" s="18" t="s">
        <v>94</v>
      </c>
      <c r="B50" s="14" t="s">
        <v>42</v>
      </c>
      <c r="C50" s="15" t="s">
        <v>17</v>
      </c>
      <c r="D50" s="19">
        <v>43.08</v>
      </c>
      <c r="E50" s="16"/>
      <c r="F50" s="16"/>
    </row>
    <row r="51" spans="1:6" ht="18.75" x14ac:dyDescent="0.3">
      <c r="A51" s="18" t="s">
        <v>95</v>
      </c>
      <c r="B51" s="14" t="s">
        <v>43</v>
      </c>
      <c r="C51" s="15" t="s">
        <v>17</v>
      </c>
      <c r="D51" s="19">
        <v>11628.44</v>
      </c>
      <c r="E51" s="16"/>
      <c r="F51" s="16"/>
    </row>
    <row r="52" spans="1:6" ht="59.25" customHeight="1" x14ac:dyDescent="0.3">
      <c r="A52" s="18" t="s">
        <v>96</v>
      </c>
      <c r="B52" s="14" t="s">
        <v>44</v>
      </c>
      <c r="C52" s="15" t="s">
        <v>17</v>
      </c>
      <c r="D52" s="19">
        <v>0</v>
      </c>
      <c r="E52" s="16"/>
      <c r="F52" s="16"/>
    </row>
    <row r="53" spans="1:6" ht="18.75" x14ac:dyDescent="0.3">
      <c r="A53" s="18" t="s">
        <v>97</v>
      </c>
      <c r="B53" s="14" t="s">
        <v>45</v>
      </c>
      <c r="C53" s="15" t="s">
        <v>17</v>
      </c>
      <c r="D53" s="19">
        <v>69277.17</v>
      </c>
      <c r="E53" s="16"/>
      <c r="F53" s="16"/>
    </row>
    <row r="54" spans="1:6" ht="18.75" x14ac:dyDescent="0.3">
      <c r="A54" s="18" t="s">
        <v>98</v>
      </c>
      <c r="B54" s="14" t="s">
        <v>46</v>
      </c>
      <c r="C54" s="15" t="s">
        <v>17</v>
      </c>
      <c r="D54" s="19">
        <v>0</v>
      </c>
      <c r="E54" s="16"/>
      <c r="F54" s="16"/>
    </row>
    <row r="55" spans="1:6" ht="18.75" x14ac:dyDescent="0.3">
      <c r="A55" s="18" t="s">
        <v>99</v>
      </c>
      <c r="B55" s="14" t="s">
        <v>47</v>
      </c>
      <c r="C55" s="15" t="s">
        <v>17</v>
      </c>
      <c r="D55" s="19">
        <v>0</v>
      </c>
      <c r="E55" s="16"/>
      <c r="F55" s="16"/>
    </row>
    <row r="56" spans="1:6" ht="18.75" x14ac:dyDescent="0.3">
      <c r="A56" s="18" t="s">
        <v>100</v>
      </c>
      <c r="B56" s="14" t="s">
        <v>48</v>
      </c>
      <c r="C56" s="15" t="s">
        <v>17</v>
      </c>
      <c r="D56" s="19">
        <v>8795.68</v>
      </c>
      <c r="E56" s="16"/>
      <c r="F56" s="16"/>
    </row>
    <row r="57" spans="1:6" ht="75.75" customHeight="1" x14ac:dyDescent="0.3">
      <c r="A57" s="18" t="s">
        <v>101</v>
      </c>
      <c r="B57" s="14" t="s">
        <v>49</v>
      </c>
      <c r="C57" s="15" t="s">
        <v>17</v>
      </c>
      <c r="D57" s="25">
        <v>0</v>
      </c>
      <c r="E57" s="16"/>
      <c r="F57" s="16"/>
    </row>
    <row r="58" spans="1:6" ht="37.5" x14ac:dyDescent="0.3">
      <c r="A58" s="12" t="s">
        <v>50</v>
      </c>
      <c r="B58" s="14" t="s">
        <v>51</v>
      </c>
      <c r="C58" s="15" t="s">
        <v>52</v>
      </c>
      <c r="D58" s="25">
        <v>0</v>
      </c>
      <c r="E58" s="16"/>
      <c r="F58" s="16"/>
    </row>
    <row r="59" spans="1:6" ht="131.25" customHeight="1" x14ac:dyDescent="0.3">
      <c r="A59" s="18" t="s">
        <v>102</v>
      </c>
      <c r="B59" s="14" t="s">
        <v>53</v>
      </c>
      <c r="C59" s="15" t="s">
        <v>17</v>
      </c>
      <c r="D59" s="25">
        <v>0</v>
      </c>
      <c r="E59" s="16"/>
      <c r="F59" s="16"/>
    </row>
    <row r="60" spans="1:6" ht="37.5" x14ac:dyDescent="0.3">
      <c r="A60" s="18" t="s">
        <v>103</v>
      </c>
      <c r="B60" s="14" t="s">
        <v>54</v>
      </c>
      <c r="C60" s="15" t="s">
        <v>17</v>
      </c>
      <c r="D60" s="25"/>
      <c r="E60" s="16"/>
      <c r="F60" s="16"/>
    </row>
    <row r="61" spans="1:6" ht="18.75" x14ac:dyDescent="0.3">
      <c r="A61" s="18" t="s">
        <v>164</v>
      </c>
      <c r="B61" s="14" t="s">
        <v>163</v>
      </c>
      <c r="C61" s="15" t="s">
        <v>17</v>
      </c>
      <c r="D61" s="25"/>
      <c r="E61" s="39"/>
      <c r="F61" s="39"/>
    </row>
    <row r="62" spans="1:6" ht="57" customHeight="1" x14ac:dyDescent="0.3">
      <c r="A62" s="17" t="s">
        <v>104</v>
      </c>
      <c r="B62" s="14" t="s">
        <v>55</v>
      </c>
      <c r="C62" s="15" t="s">
        <v>17</v>
      </c>
      <c r="D62" s="25">
        <v>1031.1099999999999</v>
      </c>
      <c r="E62" s="16"/>
      <c r="F62" s="16"/>
    </row>
    <row r="63" spans="1:6" ht="38.25" customHeight="1" x14ac:dyDescent="0.3">
      <c r="A63" s="12" t="s">
        <v>56</v>
      </c>
      <c r="B63" s="26" t="s">
        <v>152</v>
      </c>
      <c r="C63" s="15" t="s">
        <v>17</v>
      </c>
      <c r="D63" s="19">
        <f>D29+D25+D27</f>
        <v>1292.31</v>
      </c>
      <c r="E63" s="16"/>
      <c r="F63" s="16"/>
    </row>
    <row r="64" spans="1:6" ht="38.25" customHeight="1" x14ac:dyDescent="0.3">
      <c r="A64" s="12" t="s">
        <v>57</v>
      </c>
      <c r="B64" s="14" t="s">
        <v>58</v>
      </c>
      <c r="C64" s="15" t="s">
        <v>17</v>
      </c>
      <c r="D64" s="25">
        <v>2597.15</v>
      </c>
      <c r="E64" s="16"/>
      <c r="F64" s="16"/>
    </row>
    <row r="65" spans="1:10" ht="18.75" x14ac:dyDescent="0.3">
      <c r="A65" s="17" t="s">
        <v>85</v>
      </c>
      <c r="B65" s="14" t="s">
        <v>59</v>
      </c>
      <c r="C65" s="15" t="s">
        <v>61</v>
      </c>
      <c r="D65" s="25"/>
      <c r="E65" s="16"/>
      <c r="F65" s="49"/>
    </row>
    <row r="66" spans="1:10" ht="18.75" x14ac:dyDescent="0.3">
      <c r="A66" s="17"/>
      <c r="B66" s="14" t="s">
        <v>60</v>
      </c>
      <c r="C66" s="27" t="s">
        <v>61</v>
      </c>
      <c r="D66" s="57">
        <v>0.94020000000000004</v>
      </c>
      <c r="E66" s="16"/>
      <c r="F66" s="49"/>
    </row>
    <row r="67" spans="1:10" ht="18.75" x14ac:dyDescent="0.3">
      <c r="A67" s="17" t="s">
        <v>91</v>
      </c>
      <c r="B67" s="14" t="s">
        <v>59</v>
      </c>
      <c r="C67" s="15" t="s">
        <v>17</v>
      </c>
      <c r="D67" s="25"/>
      <c r="E67" s="16"/>
      <c r="F67" s="49"/>
    </row>
    <row r="68" spans="1:10" ht="58.5" customHeight="1" x14ac:dyDescent="0.3">
      <c r="A68" s="17"/>
      <c r="B68" s="14" t="s">
        <v>62</v>
      </c>
      <c r="C68" s="15"/>
      <c r="D68" s="58">
        <f>D64/D66</f>
        <v>2762.3378004679857</v>
      </c>
      <c r="E68" s="16"/>
      <c r="F68" s="49"/>
    </row>
    <row r="69" spans="1:10" ht="74.25" customHeight="1" x14ac:dyDescent="0.3">
      <c r="A69" s="12" t="s">
        <v>63</v>
      </c>
      <c r="B69" s="14" t="s">
        <v>64</v>
      </c>
      <c r="C69" s="15" t="s">
        <v>15</v>
      </c>
      <c r="D69" s="28" t="s">
        <v>15</v>
      </c>
      <c r="E69" s="12" t="s">
        <v>15</v>
      </c>
      <c r="F69" s="12" t="s">
        <v>15</v>
      </c>
    </row>
    <row r="70" spans="1:10" ht="37.5" x14ac:dyDescent="0.3">
      <c r="A70" s="12">
        <v>1</v>
      </c>
      <c r="B70" s="14" t="s">
        <v>65</v>
      </c>
      <c r="C70" s="15" t="s">
        <v>66</v>
      </c>
      <c r="D70" s="59">
        <v>73</v>
      </c>
      <c r="E70" s="16"/>
      <c r="F70" s="16"/>
    </row>
    <row r="71" spans="1:10" ht="26.25" customHeight="1" x14ac:dyDescent="0.3">
      <c r="A71" s="12">
        <v>2</v>
      </c>
      <c r="B71" s="14" t="s">
        <v>67</v>
      </c>
      <c r="C71" s="15" t="s">
        <v>140</v>
      </c>
      <c r="D71" s="59">
        <f>D72+D73</f>
        <v>99.82</v>
      </c>
      <c r="E71" s="16"/>
      <c r="F71" s="16"/>
    </row>
    <row r="72" spans="1:10" ht="41.25" customHeight="1" x14ac:dyDescent="0.3">
      <c r="A72" s="12" t="s">
        <v>68</v>
      </c>
      <c r="B72" s="14" t="s">
        <v>141</v>
      </c>
      <c r="C72" s="15" t="s">
        <v>140</v>
      </c>
      <c r="D72" s="59">
        <v>80</v>
      </c>
      <c r="E72" s="16"/>
      <c r="F72" s="16"/>
    </row>
    <row r="73" spans="1:10" ht="39" customHeight="1" x14ac:dyDescent="0.3">
      <c r="A73" s="12" t="s">
        <v>68</v>
      </c>
      <c r="B73" s="14" t="s">
        <v>142</v>
      </c>
      <c r="C73" s="15" t="s">
        <v>140</v>
      </c>
      <c r="D73" s="59">
        <v>19.82</v>
      </c>
      <c r="E73" s="16"/>
      <c r="F73" s="16"/>
    </row>
    <row r="74" spans="1:10" ht="37.5" x14ac:dyDescent="0.3">
      <c r="A74" s="12">
        <v>3</v>
      </c>
      <c r="B74" s="14" t="s">
        <v>69</v>
      </c>
      <c r="C74" s="15" t="s">
        <v>70</v>
      </c>
      <c r="D74" s="60">
        <f>D75+D76+D77</f>
        <v>342.25100000000003</v>
      </c>
      <c r="E74" s="16"/>
      <c r="F74" s="16"/>
      <c r="J74" s="40"/>
    </row>
    <row r="75" spans="1:10" ht="56.25" x14ac:dyDescent="0.3">
      <c r="A75" s="12" t="s">
        <v>106</v>
      </c>
      <c r="B75" s="14" t="s">
        <v>145</v>
      </c>
      <c r="C75" s="15" t="s">
        <v>70</v>
      </c>
      <c r="D75" s="60">
        <f>81.995+0.176</f>
        <v>82.171000000000006</v>
      </c>
      <c r="E75" s="16"/>
      <c r="F75" s="16"/>
      <c r="J75" s="40"/>
    </row>
    <row r="76" spans="1:10" ht="56.25" x14ac:dyDescent="0.3">
      <c r="A76" s="12" t="s">
        <v>107</v>
      </c>
      <c r="B76" s="14" t="s">
        <v>146</v>
      </c>
      <c r="C76" s="15" t="s">
        <v>70</v>
      </c>
      <c r="D76" s="60">
        <v>246.83</v>
      </c>
      <c r="E76" s="16"/>
      <c r="F76" s="16"/>
      <c r="J76" s="40"/>
    </row>
    <row r="77" spans="1:10" ht="56.25" x14ac:dyDescent="0.3">
      <c r="A77" s="12" t="s">
        <v>108</v>
      </c>
      <c r="B77" s="14" t="s">
        <v>151</v>
      </c>
      <c r="C77" s="15" t="s">
        <v>70</v>
      </c>
      <c r="D77" s="60">
        <v>13.25</v>
      </c>
      <c r="E77" s="16"/>
      <c r="F77" s="16"/>
      <c r="J77" s="40"/>
    </row>
    <row r="78" spans="1:10" ht="37.5" x14ac:dyDescent="0.3">
      <c r="A78" s="12">
        <v>4</v>
      </c>
      <c r="B78" s="14" t="s">
        <v>71</v>
      </c>
      <c r="C78" s="15" t="s">
        <v>70</v>
      </c>
      <c r="D78" s="60">
        <f>D79+D80</f>
        <v>820</v>
      </c>
      <c r="E78" s="16"/>
      <c r="F78" s="16"/>
      <c r="J78" s="40"/>
    </row>
    <row r="79" spans="1:10" ht="37.5" x14ac:dyDescent="0.3">
      <c r="A79" s="12" t="s">
        <v>109</v>
      </c>
      <c r="B79" s="14" t="s">
        <v>148</v>
      </c>
      <c r="C79" s="15" t="s">
        <v>70</v>
      </c>
      <c r="D79" s="25">
        <v>310.60000000000002</v>
      </c>
      <c r="E79" s="16"/>
      <c r="F79" s="16"/>
      <c r="J79" s="40"/>
    </row>
    <row r="80" spans="1:10" ht="42" customHeight="1" x14ac:dyDescent="0.3">
      <c r="A80" s="12" t="s">
        <v>110</v>
      </c>
      <c r="B80" s="14" t="s">
        <v>150</v>
      </c>
      <c r="C80" s="15" t="s">
        <v>70</v>
      </c>
      <c r="D80" s="25">
        <v>509.4</v>
      </c>
      <c r="E80" s="16"/>
      <c r="F80" s="16"/>
      <c r="J80" s="40"/>
    </row>
    <row r="81" spans="1:10" ht="18.75" x14ac:dyDescent="0.3">
      <c r="A81" s="12">
        <v>5</v>
      </c>
      <c r="B81" s="14" t="s">
        <v>72</v>
      </c>
      <c r="C81" s="15" t="s">
        <v>73</v>
      </c>
      <c r="D81" s="56">
        <f>D82+D83+D84</f>
        <v>84.030199999999994</v>
      </c>
      <c r="E81" s="16"/>
      <c r="F81" s="16"/>
      <c r="J81" s="40"/>
    </row>
    <row r="82" spans="1:10" ht="39" customHeight="1" x14ac:dyDescent="0.3">
      <c r="A82" s="12" t="s">
        <v>111</v>
      </c>
      <c r="B82" s="14" t="s">
        <v>149</v>
      </c>
      <c r="C82" s="15" t="s">
        <v>73</v>
      </c>
      <c r="D82" s="59">
        <f>0.0925+3.565</f>
        <v>3.6574999999999998</v>
      </c>
      <c r="E82" s="16"/>
      <c r="F82" s="16"/>
      <c r="J82" s="40"/>
    </row>
    <row r="83" spans="1:10" ht="39.75" customHeight="1" x14ac:dyDescent="0.3">
      <c r="A83" s="12" t="s">
        <v>112</v>
      </c>
      <c r="B83" s="14" t="s">
        <v>147</v>
      </c>
      <c r="C83" s="15" t="s">
        <v>73</v>
      </c>
      <c r="D83" s="56">
        <f>7.2073+68.258</f>
        <v>75.465299999999999</v>
      </c>
      <c r="E83" s="16"/>
      <c r="F83" s="16"/>
      <c r="J83" s="40"/>
    </row>
    <row r="84" spans="1:10" ht="37.5" customHeight="1" x14ac:dyDescent="0.3">
      <c r="A84" s="12" t="s">
        <v>113</v>
      </c>
      <c r="B84" s="14" t="s">
        <v>114</v>
      </c>
      <c r="C84" s="15" t="s">
        <v>73</v>
      </c>
      <c r="D84" s="56">
        <v>4.9074</v>
      </c>
      <c r="E84" s="16"/>
      <c r="F84" s="16"/>
      <c r="J84" s="40"/>
    </row>
    <row r="85" spans="1:10" ht="18.75" x14ac:dyDescent="0.3">
      <c r="A85" s="12">
        <v>6</v>
      </c>
      <c r="B85" s="14" t="s">
        <v>74</v>
      </c>
      <c r="C85" s="15" t="s">
        <v>75</v>
      </c>
      <c r="D85" s="19">
        <f>(D81-0.0925-7.2073)*100/D81</f>
        <v>91.312885129393948</v>
      </c>
      <c r="E85" s="16"/>
      <c r="F85" s="16"/>
      <c r="J85" s="40"/>
    </row>
    <row r="86" spans="1:10" ht="36.75" customHeight="1" x14ac:dyDescent="0.3">
      <c r="A86" s="12">
        <v>7</v>
      </c>
      <c r="B86" s="14" t="s">
        <v>76</v>
      </c>
      <c r="C86" s="15" t="s">
        <v>17</v>
      </c>
      <c r="D86" s="61">
        <v>222219.36424</v>
      </c>
      <c r="E86" s="16"/>
      <c r="F86" s="16"/>
    </row>
    <row r="87" spans="1:10" ht="37.5" x14ac:dyDescent="0.3">
      <c r="A87" s="17" t="s">
        <v>105</v>
      </c>
      <c r="B87" s="14" t="s">
        <v>77</v>
      </c>
      <c r="C87" s="15" t="s">
        <v>17</v>
      </c>
      <c r="D87" s="61">
        <v>7590.2944699999998</v>
      </c>
      <c r="E87" s="16"/>
      <c r="F87" s="16"/>
    </row>
    <row r="88" spans="1:10" ht="54" customHeight="1" x14ac:dyDescent="0.3">
      <c r="A88" s="12">
        <v>8</v>
      </c>
      <c r="B88" s="22" t="s">
        <v>78</v>
      </c>
      <c r="C88" s="15" t="s">
        <v>75</v>
      </c>
      <c r="D88" s="29" t="s">
        <v>144</v>
      </c>
      <c r="E88" s="12" t="s">
        <v>15</v>
      </c>
      <c r="F88" s="12" t="s">
        <v>15</v>
      </c>
    </row>
    <row r="89" spans="1:10" ht="30" customHeight="1" x14ac:dyDescent="0.3">
      <c r="A89" s="12" t="s">
        <v>154</v>
      </c>
      <c r="B89" s="14" t="s">
        <v>153</v>
      </c>
      <c r="C89" s="15" t="s">
        <v>75</v>
      </c>
      <c r="D89" s="29">
        <v>2.2999999999999998</v>
      </c>
      <c r="E89" s="30"/>
      <c r="F89" s="12"/>
      <c r="G89" s="40"/>
    </row>
    <row r="90" spans="1:10" ht="26.25" customHeight="1" x14ac:dyDescent="0.3">
      <c r="A90" s="12" t="s">
        <v>155</v>
      </c>
      <c r="B90" s="14" t="s">
        <v>157</v>
      </c>
      <c r="C90" s="15" t="s">
        <v>75</v>
      </c>
      <c r="D90" s="29">
        <v>6.08</v>
      </c>
      <c r="E90" s="30"/>
      <c r="F90" s="12"/>
    </row>
    <row r="91" spans="1:10" ht="24" customHeight="1" x14ac:dyDescent="0.3">
      <c r="A91" s="12" t="s">
        <v>156</v>
      </c>
      <c r="B91" s="14" t="s">
        <v>158</v>
      </c>
      <c r="C91" s="15" t="s">
        <v>75</v>
      </c>
      <c r="D91" s="29">
        <v>10.49</v>
      </c>
      <c r="E91" s="30"/>
      <c r="F91" s="12"/>
    </row>
    <row r="92" spans="1:10" ht="18.75" x14ac:dyDescent="0.3">
      <c r="A92" s="6" t="s">
        <v>79</v>
      </c>
      <c r="B92" s="31"/>
      <c r="C92" s="31"/>
      <c r="D92" s="35"/>
      <c r="E92" s="6"/>
      <c r="F92" s="6"/>
    </row>
    <row r="93" spans="1:10" ht="45.75" customHeight="1" x14ac:dyDescent="0.3">
      <c r="A93" s="6" t="s">
        <v>143</v>
      </c>
      <c r="B93" s="48" t="s">
        <v>165</v>
      </c>
      <c r="C93" s="48"/>
      <c r="D93" s="48"/>
      <c r="E93" s="48"/>
      <c r="F93" s="48"/>
    </row>
    <row r="94" spans="1:10" ht="36" customHeight="1" x14ac:dyDescent="0.3">
      <c r="A94" s="32" t="s">
        <v>159</v>
      </c>
      <c r="B94" s="33"/>
      <c r="C94" s="33"/>
      <c r="D94" s="37"/>
      <c r="E94" s="6"/>
      <c r="F94" s="6"/>
    </row>
    <row r="95" spans="1:10" ht="27.75" customHeight="1" x14ac:dyDescent="0.25">
      <c r="A95" s="4"/>
      <c r="B95" s="3"/>
      <c r="C95" s="3"/>
      <c r="D95" s="38"/>
    </row>
    <row r="96" spans="1:10" x14ac:dyDescent="0.25">
      <c r="B96" s="1"/>
    </row>
    <row r="97" spans="2:4" x14ac:dyDescent="0.25">
      <c r="B97" s="1"/>
    </row>
    <row r="98" spans="2:4" x14ac:dyDescent="0.25">
      <c r="B98" s="1"/>
    </row>
    <row r="99" spans="2:4" ht="100.5" hidden="1" customHeight="1" x14ac:dyDescent="0.25">
      <c r="B99" s="45" t="s">
        <v>80</v>
      </c>
      <c r="C99" s="45"/>
      <c r="D99" s="45"/>
    </row>
    <row r="100" spans="2:4" ht="63" hidden="1" customHeight="1" x14ac:dyDescent="0.25">
      <c r="B100" s="45" t="s">
        <v>81</v>
      </c>
      <c r="C100" s="45"/>
      <c r="D100" s="45"/>
    </row>
    <row r="101" spans="2:4" ht="44.25" hidden="1" customHeight="1" x14ac:dyDescent="0.25">
      <c r="B101" s="46" t="s">
        <v>82</v>
      </c>
      <c r="C101" s="46"/>
      <c r="D101" s="46"/>
    </row>
    <row r="102" spans="2:4" ht="48.75" hidden="1" customHeight="1" x14ac:dyDescent="0.25">
      <c r="B102" s="46" t="s">
        <v>83</v>
      </c>
      <c r="C102" s="46"/>
      <c r="D102" s="46"/>
    </row>
    <row r="103" spans="2:4" ht="80.25" hidden="1" customHeight="1" x14ac:dyDescent="0.25">
      <c r="B103" s="46" t="s">
        <v>84</v>
      </c>
      <c r="C103" s="46"/>
      <c r="D103" s="46"/>
    </row>
  </sheetData>
  <mergeCells count="12">
    <mergeCell ref="B100:D100"/>
    <mergeCell ref="B101:D101"/>
    <mergeCell ref="B102:D102"/>
    <mergeCell ref="B103:D103"/>
    <mergeCell ref="B12:D12"/>
    <mergeCell ref="B15:C15"/>
    <mergeCell ref="B93:F93"/>
    <mergeCell ref="F67:F68"/>
    <mergeCell ref="F18:F19"/>
    <mergeCell ref="F65:F66"/>
    <mergeCell ref="D18:E18"/>
    <mergeCell ref="B99:D99"/>
  </mergeCells>
  <pageMargins left="0.70866141732283472" right="0.70866141732283472" top="0" bottom="0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ОАО "ОЭЗ ППТ "Липецк"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vkhvorykh</dc:creator>
  <cp:lastModifiedBy>Чегодаева Виктория Александровна</cp:lastModifiedBy>
  <cp:lastPrinted>2021-02-25T06:52:17Z</cp:lastPrinted>
  <dcterms:created xsi:type="dcterms:W3CDTF">2015-01-21T11:06:18Z</dcterms:created>
  <dcterms:modified xsi:type="dcterms:W3CDTF">2022-03-01T07:24:53Z</dcterms:modified>
</cp:coreProperties>
</file>